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75" windowWidth="24780" windowHeight="12405" activeTab="9"/>
  </bookViews>
  <sheets>
    <sheet name="Übersicht" sheetId="4" r:id="rId1"/>
    <sheet name="SUMME() diverse" sheetId="1" r:id="rId2"/>
    <sheet name="Quartale" sheetId="2" r:id="rId3"/>
    <sheet name="MITTELWERT()" sheetId="6" r:id="rId4"/>
    <sheet name="MIN() &amp; MAX()" sheetId="7" r:id="rId5"/>
    <sheet name="GANZZAHL()" sheetId="3" r:id="rId6"/>
    <sheet name="RUNDEN()" sheetId="5" r:id="rId7"/>
    <sheet name="AUFRUNDEN()" sheetId="9" r:id="rId8"/>
    <sheet name="ABRUNDEN()" sheetId="10" r:id="rId9"/>
    <sheet name="VRUNDEN()" sheetId="11" r:id="rId10"/>
    <sheet name="KÜRZEN()" sheetId="12" r:id="rId11"/>
    <sheet name="OBERGRENZE()" sheetId="13" r:id="rId12"/>
    <sheet name="UNTERGRENZE()" sheetId="14" r:id="rId13"/>
    <sheet name="REST()" sheetId="15" r:id="rId14"/>
    <sheet name="ZUFALLSZAHL()" sheetId="16" r:id="rId15"/>
    <sheet name="ZUFALLSBEREICH()" sheetId="17" r:id="rId16"/>
    <sheet name="SUMMEWENN()" sheetId="18" r:id="rId17"/>
    <sheet name="SUMMEWENNS()" sheetId="19" r:id="rId18"/>
    <sheet name="SUMMENPRODUKT()" sheetId="20" r:id="rId19"/>
    <sheet name="ABS()" sheetId="21" r:id="rId20"/>
    <sheet name="VORZEICHEN()" sheetId="22" r:id="rId21"/>
    <sheet name="PI()" sheetId="23" r:id="rId22"/>
    <sheet name="WURZEL()" sheetId="24" r:id="rId23"/>
    <sheet name="RÖMISCH()" sheetId="25" r:id="rId24"/>
  </sheets>
  <calcPr calcId="145621" concurrentCalc="0"/>
</workbook>
</file>

<file path=xl/calcChain.xml><?xml version="1.0" encoding="utf-8"?>
<calcChain xmlns="http://schemas.openxmlformats.org/spreadsheetml/2006/main">
  <c r="B8" i="11" l="1"/>
  <c r="B6" i="11"/>
  <c r="B13" i="11"/>
  <c r="B14" i="11"/>
  <c r="B16" i="11"/>
  <c r="B15" i="11"/>
  <c r="B12" i="11"/>
  <c r="B11" i="11"/>
  <c r="B10" i="11"/>
  <c r="B9" i="11"/>
  <c r="B7" i="11"/>
  <c r="B5" i="11"/>
  <c r="B4" i="11"/>
  <c r="B13" i="10"/>
  <c r="B12" i="10"/>
  <c r="B11" i="10"/>
  <c r="B10" i="10"/>
  <c r="B9" i="10"/>
  <c r="B8" i="10"/>
  <c r="B7" i="10"/>
  <c r="B6" i="10"/>
  <c r="B5" i="10"/>
  <c r="B4" i="10"/>
  <c r="B13" i="9"/>
  <c r="B12" i="9"/>
  <c r="B11" i="9"/>
  <c r="B10" i="9"/>
  <c r="B9" i="9"/>
  <c r="B8" i="9"/>
  <c r="B7" i="9"/>
  <c r="B6" i="9"/>
  <c r="B5" i="9"/>
  <c r="B4" i="9"/>
  <c r="B12" i="24"/>
  <c r="B11" i="24"/>
  <c r="B9" i="24"/>
  <c r="B8" i="24"/>
  <c r="B7" i="24"/>
  <c r="B5" i="24"/>
  <c r="B6" i="24"/>
  <c r="B4" i="24"/>
  <c r="A6" i="24"/>
  <c r="A5" i="24"/>
  <c r="A10" i="23"/>
  <c r="A9" i="23"/>
  <c r="A8" i="23"/>
  <c r="A7" i="23"/>
  <c r="A6" i="23"/>
  <c r="A5" i="23"/>
  <c r="A4" i="23"/>
  <c r="B11" i="22"/>
  <c r="B12" i="22"/>
  <c r="B5" i="22"/>
  <c r="A6" i="22"/>
  <c r="B6" i="22"/>
  <c r="A7" i="22"/>
  <c r="B7" i="22"/>
  <c r="B8" i="22"/>
  <c r="B9" i="22"/>
  <c r="B10" i="22"/>
  <c r="B4" i="22"/>
  <c r="F32" i="6"/>
  <c r="F31" i="6"/>
  <c r="F30" i="6"/>
  <c r="F27" i="6"/>
  <c r="F26" i="6"/>
  <c r="F25" i="6"/>
  <c r="F24" i="6"/>
  <c r="F23" i="6"/>
  <c r="B25" i="6"/>
  <c r="B24" i="6"/>
  <c r="B23" i="6"/>
  <c r="I20" i="6"/>
  <c r="H6" i="6"/>
  <c r="H7" i="6"/>
  <c r="H8" i="6"/>
  <c r="H9" i="6"/>
  <c r="H10" i="6"/>
  <c r="H11" i="6"/>
  <c r="H12" i="6"/>
  <c r="H13" i="6"/>
  <c r="H14" i="6"/>
  <c r="H15" i="6"/>
  <c r="H16" i="6"/>
  <c r="H17" i="6"/>
  <c r="H20" i="6"/>
  <c r="G20" i="6"/>
  <c r="F20" i="6"/>
  <c r="E20" i="6"/>
  <c r="D20" i="6"/>
  <c r="C20" i="6"/>
  <c r="B20" i="6"/>
  <c r="B18" i="6"/>
  <c r="C18" i="6"/>
  <c r="D18" i="6"/>
  <c r="E18" i="6"/>
  <c r="F18" i="6"/>
  <c r="G18" i="6"/>
  <c r="I18" i="6"/>
  <c r="H18" i="6"/>
  <c r="I17" i="6"/>
  <c r="I16" i="6"/>
  <c r="I15" i="6"/>
  <c r="I14" i="6"/>
  <c r="I13" i="6"/>
  <c r="I12" i="6"/>
  <c r="I11" i="6"/>
  <c r="I10" i="6"/>
  <c r="I9" i="6"/>
  <c r="I8" i="6"/>
  <c r="I7" i="6"/>
  <c r="I6" i="6"/>
  <c r="A3" i="6"/>
  <c r="B13" i="14"/>
  <c r="B12" i="14"/>
  <c r="B11" i="14"/>
  <c r="B10" i="14"/>
  <c r="B9" i="14"/>
  <c r="B8" i="14"/>
  <c r="B7" i="14"/>
  <c r="B6" i="14"/>
  <c r="B5" i="14"/>
  <c r="B4" i="14"/>
  <c r="B13" i="13"/>
  <c r="B12" i="13"/>
  <c r="B11" i="13"/>
  <c r="B10" i="13"/>
  <c r="B9" i="13"/>
  <c r="B8" i="13"/>
  <c r="B7" i="13"/>
  <c r="B6" i="13"/>
  <c r="B5" i="13"/>
  <c r="B4" i="13"/>
  <c r="B13" i="12"/>
  <c r="B12" i="12"/>
  <c r="B11" i="12"/>
  <c r="B10" i="12"/>
  <c r="B9" i="12"/>
  <c r="B8" i="12"/>
  <c r="B7" i="12"/>
  <c r="B6" i="12"/>
  <c r="B5" i="12"/>
  <c r="B4" i="12"/>
  <c r="A18" i="25"/>
  <c r="A17" i="25"/>
  <c r="A16" i="25"/>
  <c r="A15" i="25"/>
  <c r="A12" i="25"/>
  <c r="A14" i="25"/>
  <c r="A13" i="25"/>
  <c r="A11" i="25"/>
  <c r="A10" i="25"/>
  <c r="A9" i="25"/>
  <c r="A8" i="25"/>
  <c r="A7" i="25"/>
  <c r="A6" i="25"/>
  <c r="A5" i="25"/>
  <c r="A4" i="25"/>
  <c r="A3" i="25"/>
  <c r="B13" i="5"/>
  <c r="B12" i="5"/>
  <c r="B11" i="5"/>
  <c r="B10" i="5"/>
  <c r="B8" i="5"/>
  <c r="B7" i="5"/>
  <c r="B6" i="5"/>
  <c r="B5" i="5"/>
  <c r="B9" i="5"/>
  <c r="B4" i="5"/>
  <c r="B22" i="3"/>
  <c r="B21" i="3"/>
  <c r="B20" i="3"/>
  <c r="B19" i="3"/>
  <c r="B18" i="3"/>
  <c r="B17" i="3"/>
  <c r="A16" i="3"/>
  <c r="B16" i="3"/>
  <c r="A10" i="1"/>
  <c r="A9" i="1"/>
  <c r="B9" i="2"/>
  <c r="C9" i="2"/>
  <c r="D9" i="2"/>
  <c r="E9" i="2"/>
  <c r="F2" i="2"/>
  <c r="F3" i="2"/>
  <c r="F4" i="2"/>
  <c r="F5" i="2"/>
  <c r="F6" i="2"/>
  <c r="F7" i="2"/>
  <c r="F8" i="2"/>
  <c r="F9" i="2"/>
  <c r="A11" i="1"/>
</calcChain>
</file>

<file path=xl/sharedStrings.xml><?xml version="1.0" encoding="utf-8"?>
<sst xmlns="http://schemas.openxmlformats.org/spreadsheetml/2006/main" count="361" uniqueCount="261">
  <si>
    <t>1. Quartal</t>
  </si>
  <si>
    <t>2. Quartal</t>
  </si>
  <si>
    <t>3. Quartal</t>
  </si>
  <si>
    <t>4. Quartal</t>
  </si>
  <si>
    <t>Summe</t>
  </si>
  <si>
    <t>Produkt 1</t>
  </si>
  <si>
    <t>Produkt 2</t>
  </si>
  <si>
    <t>Produkt 3</t>
  </si>
  <si>
    <t>Produkt 4</t>
  </si>
  <si>
    <t>Produkt 5</t>
  </si>
  <si>
    <t>Produkt 6</t>
  </si>
  <si>
    <t>Produkt 7</t>
  </si>
  <si>
    <t>Wert</t>
  </si>
  <si>
    <t>Funktion/Ergebnis</t>
  </si>
  <si>
    <t>Funktionstext</t>
  </si>
  <si>
    <t>Hinweis</t>
  </si>
  <si>
    <t>=GANZZAHL(12,987)</t>
  </si>
  <si>
    <t>Argument wird direkt als Zahl eingegeben</t>
  </si>
  <si>
    <t>=GANZZAHL("12,987")</t>
  </si>
  <si>
    <t>Argument wird direkt als Text eingegeben</t>
  </si>
  <si>
    <t>=GANZZAHL(A4)</t>
  </si>
  <si>
    <t>Argument als Zell-Verweis</t>
  </si>
  <si>
    <t>12,987</t>
  </si>
  <si>
    <t>=GANZZAHL(A5)</t>
  </si>
  <si>
    <t>Argument als Zell-Verweis, A5 enthält Text!</t>
  </si>
  <si>
    <t>=GANZZAHL(A6)</t>
  </si>
  <si>
    <t>Minus-Wert als Argument</t>
  </si>
  <si>
    <t>=GANZZAHL(SUMME(A2;A3;A6;A7)/2)</t>
  </si>
  <si>
    <t>Funktion und weitere Berechnung als Argument</t>
  </si>
  <si>
    <t>=GANZZAHL(A8)</t>
  </si>
  <si>
    <t>GANZZAHL vom Fehlerwert in A8 ist nicht möglich</t>
  </si>
  <si>
    <t>=GANZZAHL(A9)</t>
  </si>
  <si>
    <t>Wahrheitswerte werden akzeptiert</t>
  </si>
  <si>
    <t>=GANZZAHL(A10)</t>
  </si>
  <si>
    <t>Amerikanische Schreibweise, wird hier falsch interpretiert</t>
  </si>
  <si>
    <t>=GANZZAHL(WECHSELN(A11;".";","))</t>
  </si>
  <si>
    <t>12.987</t>
  </si>
  <si>
    <t>=GANZZAHL(A12)</t>
  </si>
  <si>
    <t>Der Punkt im Text wird als Tausendertrenner interpretiert</t>
  </si>
  <si>
    <t>=GANZZAHL(WECHSELN(T(A13);".";","))</t>
  </si>
  <si>
    <t>So wird das Text-Argument korrekt umgewandelt und ausgewertet</t>
  </si>
  <si>
    <t>Nutzt nichts, ein Blick in den Editierbereich (A11) zeigt, warum</t>
  </si>
  <si>
    <t>Übersicht der Arbeitsblätter</t>
  </si>
  <si>
    <r>
      <rPr>
        <b/>
        <u/>
        <sz val="11"/>
        <color theme="10"/>
        <rFont val="Calibri"/>
        <family val="2"/>
        <scheme val="minor"/>
      </rPr>
      <t>GANZZAHL()</t>
    </r>
    <r>
      <rPr>
        <u/>
        <sz val="11"/>
        <color theme="10"/>
        <rFont val="Calibri"/>
        <family val="2"/>
        <scheme val="minor"/>
      </rPr>
      <t xml:space="preserve"> Beispiele</t>
    </r>
  </si>
  <si>
    <r>
      <rPr>
        <b/>
        <u/>
        <sz val="11"/>
        <color theme="10"/>
        <rFont val="Calibri"/>
        <family val="2"/>
        <scheme val="minor"/>
      </rPr>
      <t>SUMME()</t>
    </r>
    <r>
      <rPr>
        <u/>
        <sz val="11"/>
        <color theme="10"/>
        <rFont val="Calibri"/>
        <family val="2"/>
        <scheme val="minor"/>
      </rPr>
      <t xml:space="preserve"> Beispiel Quartal</t>
    </r>
  </si>
  <si>
    <r>
      <rPr>
        <b/>
        <u/>
        <sz val="11"/>
        <color theme="10"/>
        <rFont val="Calibri"/>
        <family val="2"/>
        <scheme val="minor"/>
      </rPr>
      <t>SUMME()</t>
    </r>
    <r>
      <rPr>
        <u/>
        <sz val="11"/>
        <color theme="10"/>
        <rFont val="Calibri"/>
        <family val="2"/>
        <scheme val="minor"/>
      </rPr>
      <t xml:space="preserve"> allgemeine Beispiele</t>
    </r>
  </si>
  <si>
    <t>=GANZZAHL(A14)</t>
  </si>
  <si>
    <t>Auch kalendarische Daten sind nur eine Zahl …</t>
  </si>
  <si>
    <t>Die GANZZAHL() macht es aus …</t>
  </si>
  <si>
    <r>
      <t xml:space="preserve">In A15 (und A16) steht wirklich: </t>
    </r>
    <r>
      <rPr>
        <b/>
        <sz val="11"/>
        <color theme="1"/>
        <rFont val="Calibri"/>
        <family val="2"/>
        <scheme val="minor"/>
      </rPr>
      <t xml:space="preserve">15.09.2013  </t>
    </r>
    <r>
      <rPr>
        <b/>
        <sz val="11"/>
        <color rgb="FFFF0000"/>
        <rFont val="Calibri"/>
        <family val="2"/>
        <scheme val="minor"/>
      </rPr>
      <t>12:43:33</t>
    </r>
  </si>
  <si>
    <t>=A17-GANZZAHL(A17)</t>
  </si>
  <si>
    <t>=A15=DATWERT("15.09.2013")</t>
  </si>
  <si>
    <t>=GANZZAHL(A16)=DATWERT("15.09.2013")</t>
  </si>
  <si>
    <r>
      <t xml:space="preserve">So berechnen Sie den Nachkomma-Anteil einer </t>
    </r>
    <r>
      <rPr>
        <b/>
        <sz val="11"/>
        <color rgb="FFFF0000"/>
        <rFont val="Calibri"/>
        <family val="2"/>
        <scheme val="minor"/>
      </rPr>
      <t>positiven</t>
    </r>
    <r>
      <rPr>
        <sz val="11"/>
        <color theme="1"/>
        <rFont val="Calibri"/>
        <family val="2"/>
        <scheme val="minor"/>
      </rPr>
      <t xml:space="preserve"> Zahl</t>
    </r>
  </si>
  <si>
    <t>=A18-GANZZAHL(A18)</t>
  </si>
  <si>
    <r>
      <t xml:space="preserve">… was bei </t>
    </r>
    <r>
      <rPr>
        <b/>
        <sz val="11"/>
        <color rgb="FFFF0000"/>
        <rFont val="Calibri"/>
        <family val="2"/>
        <scheme val="minor"/>
      </rPr>
      <t>negativen</t>
    </r>
    <r>
      <rPr>
        <sz val="11"/>
        <color theme="1"/>
        <rFont val="Calibri"/>
        <family val="2"/>
        <scheme val="minor"/>
      </rPr>
      <t xml:space="preserve"> Zahlen zu Fehlergebnissen führt.</t>
    </r>
  </si>
  <si>
    <t>=ABS(A19)-GANZZAHL(ABS(A19))</t>
  </si>
  <si>
    <t>Ohne Vorzeichen stimmt das Ergebnis …</t>
  </si>
  <si>
    <t>Und so auch mit Vorzeichen, egal ob plus oder minus.</t>
  </si>
  <si>
    <t>Funktion RUNDEN()</t>
  </si>
  <si>
    <t>123,45678</t>
  </si>
  <si>
    <t>A10 ist Zahlenformat Text</t>
  </si>
  <si>
    <t>A9 ist als Text eingegeben worden</t>
  </si>
  <si>
    <t>A11 ist direkt als Text eingegeben worden</t>
  </si>
  <si>
    <t>=RUNDEN(A4;2)</t>
  </si>
  <si>
    <t>=RUNDEN(A5;1)</t>
  </si>
  <si>
    <t>=RUNDEN(A6;0)</t>
  </si>
  <si>
    <t>=RUNDEN(A7;-1)</t>
  </si>
  <si>
    <t>=RUNDEN(123,45678;2)</t>
  </si>
  <si>
    <t>=RUNDEN(A9;2)</t>
  </si>
  <si>
    <t>=RUNDEN(A10;2)</t>
  </si>
  <si>
    <t>=RUNDEN(2468,579; -3)</t>
  </si>
  <si>
    <t>MITTELWERT()</t>
  </si>
  <si>
    <t>MAX()</t>
  </si>
  <si>
    <t>MIN() &amp; MAX()</t>
  </si>
  <si>
    <t>RUNDEN()</t>
  </si>
  <si>
    <t>AUFRUNDEN()</t>
  </si>
  <si>
    <t>ABRUNDEN()</t>
  </si>
  <si>
    <t>VRUNDEN()</t>
  </si>
  <si>
    <t>KÜRZEN()</t>
  </si>
  <si>
    <t>OBERGRENZE()</t>
  </si>
  <si>
    <t>UNTERGRENZE()</t>
  </si>
  <si>
    <t>REST()</t>
  </si>
  <si>
    <t>ZUFALLSZAHL()</t>
  </si>
  <si>
    <t>ZUFALLSBEREICH()</t>
  </si>
  <si>
    <t>SUMMEWENN()</t>
  </si>
  <si>
    <t>SUMMEWENNS()</t>
  </si>
  <si>
    <t>SUMMENPRODUKT()</t>
  </si>
  <si>
    <t>ABS()</t>
  </si>
  <si>
    <t>VORZEICHEN()</t>
  </si>
  <si>
    <t>PI()</t>
  </si>
  <si>
    <t>WURZEL()</t>
  </si>
  <si>
    <t>=RÖMISCH(499)</t>
  </si>
  <si>
    <t>=RÖMISCH(499;0)</t>
  </si>
  <si>
    <t>Ohne Typ-Argument, da optional</t>
  </si>
  <si>
    <t>Mit Typ-Argument 0, entspricht Default</t>
  </si>
  <si>
    <t>klassisch</t>
  </si>
  <si>
    <t>etwas kürzer</t>
  </si>
  <si>
    <t>=RÖMISCH(499;1)</t>
  </si>
  <si>
    <t>=RÖMISCH(499;2)</t>
  </si>
  <si>
    <t>Mit Typ-Argument 1</t>
  </si>
  <si>
    <t>Mit Typ-Argument 2</t>
  </si>
  <si>
    <t>Mit Typ-Argument 3</t>
  </si>
  <si>
    <t>Mit Typ-Argument 4</t>
  </si>
  <si>
    <t>noch kürzer</t>
  </si>
  <si>
    <t>=RÖMISCH(499;3)</t>
  </si>
  <si>
    <t>Länge wie Typ 2</t>
  </si>
  <si>
    <t>=RÖMISCH(499;4)</t>
  </si>
  <si>
    <t>extrm kurz</t>
  </si>
  <si>
    <t>=RÖMISCH(E1)</t>
  </si>
  <si>
    <t>Bezug auf Zelle E1</t>
  </si>
  <si>
    <t>=RÖMISCH("499")</t>
  </si>
  <si>
    <t>Zahl in die Funktion als Text eingegeben</t>
  </si>
  <si>
    <t>499</t>
  </si>
  <si>
    <t>=RÖMISCH(F1)</t>
  </si>
  <si>
    <t>Bezug aud F1, die Zelle enthält jedoch Text</t>
  </si>
  <si>
    <t>=RÖMISCH(F1+100)</t>
  </si>
  <si>
    <t>Berechneter Wert (599)</t>
  </si>
  <si>
    <t>=RÖMISCH(3999)</t>
  </si>
  <si>
    <t>Höchster umrechenbarer Wert</t>
  </si>
  <si>
    <t>=RÖMISCH(3999+1)</t>
  </si>
  <si>
    <t>Fehlerwert</t>
  </si>
  <si>
    <t>Größer als 3999, darum Fehler</t>
  </si>
  <si>
    <t>=RÖMISCH(-399)</t>
  </si>
  <si>
    <t>Minuswerte sind nicht darstellbar</t>
  </si>
  <si>
    <t>=RÖMISCH(0)</t>
  </si>
  <si>
    <t>???</t>
  </si>
  <si>
    <t>Eigentlich falsch, denn im Römischen Zahlenbereich gibt es keine Null</t>
  </si>
  <si>
    <t>=RÖMISCH(499,5)</t>
  </si>
  <si>
    <t>Ganzzahlig</t>
  </si>
  <si>
    <t>Nachkommastellen werden abgeschnitten</t>
  </si>
  <si>
    <t>=RÖMISCH(A14+100)</t>
  </si>
  <si>
    <t>Kontrollberechnung zu A14, dort steht also nicht Null …</t>
  </si>
  <si>
    <t>RÖMISCH() Beispiele</t>
  </si>
  <si>
    <t>Funktion KÜRZEN()</t>
  </si>
  <si>
    <t>=RUNDEN("123,45678";2)</t>
  </si>
  <si>
    <t>=RUNDEN(A12;2)</t>
  </si>
  <si>
    <t>Minus-Zahl wird gerundet</t>
  </si>
  <si>
    <t>Funktion VRUNDEN()</t>
  </si>
  <si>
    <t>Funktion ABRUNDEN()</t>
  </si>
  <si>
    <t>Funktion OBERGRENZE()</t>
  </si>
  <si>
    <t>Funktion UNTERGRENZE()</t>
  </si>
  <si>
    <t>Bäckerei Kleinbrot</t>
  </si>
  <si>
    <t>Brot</t>
  </si>
  <si>
    <t>Brötchen</t>
  </si>
  <si>
    <t>Gebäck</t>
  </si>
  <si>
    <t>Kuchen</t>
  </si>
  <si>
    <t>Kaffee</t>
  </si>
  <si>
    <t>Sonstiges</t>
  </si>
  <si>
    <t>Gesamt</t>
  </si>
  <si>
    <t>Durchschnitt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</si>
  <si>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</si>
  <si>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</si>
  <si>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</si>
  <si>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</si>
  <si>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</si>
  <si>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</si>
  <si>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</si>
  <si>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</si>
  <si>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</si>
  <si>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</si>
  <si>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</si>
  <si>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</si>
  <si>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Mittelwerte</t>
  </si>
  <si>
    <t>1. HJ</t>
  </si>
  <si>
    <t>2. HJ</t>
  </si>
  <si>
    <t>Standard</t>
  </si>
  <si>
    <t>Zahlen als Text</t>
  </si>
  <si>
    <t>Mit Text und Leerzellen</t>
  </si>
  <si>
    <t>Funktion MITTELWERT()</t>
  </si>
  <si>
    <t>Einschließlich Wahrheitswerten</t>
  </si>
  <si>
    <t>dito</t>
  </si>
  <si>
    <t>Ähnlich wie vor, aber anderes Ergebnis</t>
  </si>
  <si>
    <t>Funktion AUFRUNDEN()</t>
  </si>
  <si>
    <t>Funktionen MIN() &amp; MAX()</t>
  </si>
  <si>
    <t>Funktion GANZZAHL()</t>
  </si>
  <si>
    <t>Funktion REST()</t>
  </si>
  <si>
    <t>Funktion ZUFALLSZAHL()</t>
  </si>
  <si>
    <t>Funktion ZUFALLSBEREICH()</t>
  </si>
  <si>
    <t>Funktion SUMMEWENN()</t>
  </si>
  <si>
    <t>Funktion SUMMEWENNS()</t>
  </si>
  <si>
    <t>Funktion SUMMENPRODUKT()</t>
  </si>
  <si>
    <t>Funktion ABS()</t>
  </si>
  <si>
    <t>Funktion VORZEICHEN()</t>
  </si>
  <si>
    <t>Funktion WURZEL()</t>
  </si>
  <si>
    <t>Funktion RÖMISCH()</t>
  </si>
  <si>
    <t>Funktion PI()</t>
  </si>
  <si>
    <t>(Jahr)</t>
  </si>
  <si>
    <t>20</t>
  </si>
  <si>
    <t>-20</t>
  </si>
  <si>
    <t>0</t>
  </si>
  <si>
    <t>Zahl / Wert</t>
  </si>
  <si>
    <t>Funktions-Ergebnis</t>
  </si>
  <si>
    <t>Bemerkung</t>
  </si>
  <si>
    <t>positiv</t>
  </si>
  <si>
    <t>negativ</t>
  </si>
  <si>
    <t>Null</t>
  </si>
  <si>
    <t>Trotz Multiplikation mit -1</t>
  </si>
  <si>
    <t>Texte werden auch so bewertet</t>
  </si>
  <si>
    <t>Der Schein trügt, denn …</t>
  </si>
  <si>
    <t>das Zahlenformat hat hier Schuld!</t>
  </si>
  <si>
    <t>verkürzte Formatierung</t>
  </si>
  <si>
    <t>entspricht dem Kreisumfang r=5</t>
  </si>
  <si>
    <t>entspricht der Kreisfläche r=5</t>
  </si>
  <si>
    <t>VORSICHT!</t>
  </si>
  <si>
    <t>… denn A8 ist gerundet, A5 nur formatiert</t>
  </si>
  <si>
    <t>auch das funktioniert</t>
  </si>
  <si>
    <t>Formel</t>
  </si>
  <si>
    <t>Absolute Zahl</t>
  </si>
  <si>
    <t>per Multiplikation berechnet</t>
  </si>
  <si>
    <t>per ^2 berechnet</t>
  </si>
  <si>
    <t>Fehler, da negative Zahl</t>
  </si>
  <si>
    <t>Korrektur, da die Funktion ABS() nur positive Zahlen zurück gibt</t>
  </si>
  <si>
    <t>Natürlich funktioniert das auch bei diesen Werten</t>
  </si>
  <si>
    <t>Auch so geht es (ohne die Funktion WURZEL() )</t>
  </si>
  <si>
    <r>
      <t xml:space="preserve">… und die dritte oder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te Wurzel geht nur so!</t>
    </r>
  </si>
  <si>
    <t>=AUFRUNDEN(A4;2)</t>
  </si>
  <si>
    <t>=AUFRUNDEN(A5;1)</t>
  </si>
  <si>
    <t>=AUFRUNDEN(A6;0)</t>
  </si>
  <si>
    <t>=AUFRUNDEN(A7;-1)</t>
  </si>
  <si>
    <t>=AUFRUNDEN(A9;2)</t>
  </si>
  <si>
    <t>=AUFRUNDEN(A10;2)</t>
  </si>
  <si>
    <t>=AUFRUNDEN(A12;2)</t>
  </si>
  <si>
    <t>=AUFRUNDEN(2468,579; -3)</t>
  </si>
  <si>
    <t>123,01234</t>
  </si>
  <si>
    <t>=ABRUNDEN(A4;2)</t>
  </si>
  <si>
    <t>=ABRUNDEN(A5;1)</t>
  </si>
  <si>
    <t>=ABRUNDEN(A6;0)</t>
  </si>
  <si>
    <t>=ABRUNDEN(A7;-1)</t>
  </si>
  <si>
    <t>=ABRUNDEN(123,45678;2)</t>
  </si>
  <si>
    <t>=ABRUNDEN(A9;2)</t>
  </si>
  <si>
    <t>=ABRUNDEN(A10;2)</t>
  </si>
  <si>
    <t>=ABRUNDEN("123,45678";2)</t>
  </si>
  <si>
    <t>=ABRUNDEN(A12;2)</t>
  </si>
  <si>
    <t>123,95678</t>
  </si>
  <si>
    <t>=ABRUNDEN(2968,579; -3)</t>
  </si>
  <si>
    <t>=AUFRUNDEN(123,01234;2)</t>
  </si>
  <si>
    <t>=AUFRUNDEN("123,01234";2)</t>
  </si>
  <si>
    <t>=VRUNDEN(A4;2)</t>
  </si>
  <si>
    <t>=VRUNDEN(A5;1)</t>
  </si>
  <si>
    <t>=VRUNDEN(A6;0)</t>
  </si>
  <si>
    <t>=VRUNDEN(2468,579; -3)</t>
  </si>
  <si>
    <t>Auf ganzen Wert (Zahl) 2 runden</t>
  </si>
  <si>
    <t>Interessant aber korrkt, also Vorsicht!</t>
  </si>
  <si>
    <t>=VRUNDEN(123,45678;0,25)</t>
  </si>
  <si>
    <t>Kaufmännische Rundung auf 0,25 (2 Nachkommastellen)</t>
  </si>
  <si>
    <t>A9 ist als Text eingegeben worden, siehe auch B8</t>
  </si>
  <si>
    <t>123,31678</t>
  </si>
  <si>
    <t>=VRUNDEN(A9;0,25)</t>
  </si>
  <si>
    <t>=VRUNDEN(A10;0,9)</t>
  </si>
  <si>
    <t>=VRUNDEN("123,45678";55)</t>
  </si>
  <si>
    <t>Teil-Korrektur durch die ABS()-Funktion</t>
  </si>
  <si>
    <t>=VRUNDEN(ABS(A14);50)*VORZEICHEN(A14)</t>
  </si>
  <si>
    <t>Durch Kombination ein korrektes Ergebnis</t>
  </si>
  <si>
    <t>=VRUNDEN(A12;-50)</t>
  </si>
  <si>
    <t>Beide Argumente (Zahlen) sind Minuswerte, also OK</t>
  </si>
  <si>
    <t>=VRUNDEN(A12;50)</t>
  </si>
  <si>
    <t>Nur 1 Argument (Zahl) ist ein Minuswert, -&gt; Fehler</t>
  </si>
  <si>
    <t>=VRUNDEN(A5;100)</t>
  </si>
  <si>
    <t>=VRUNDEN(A6;80)</t>
  </si>
  <si>
    <t>Rundung auf das Vielfache von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</si>
</sst>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NumberFormat="1" applyFill="1"/>
    <xf numFmtId="0" fontId="0" fillId="0" borderId="0" xfId="0"/>
    <xf numFmtId="0" fontId="0" fillId="0" borderId="0" xfId="0" quotePrefix="1"/>
    <xf numFmtId="0" fontId="0" fillId="2" borderId="4" xfId="0" applyFill="1" applyBorder="1"/>
    <xf numFmtId="0" fontId="0" fillId="0" borderId="0" xfId="0" applyAlignment="1">
      <alignment horizontal="center"/>
    </xf>
    <xf numFmtId="3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1"/>
    <xf numFmtId="22" fontId="0" fillId="0" borderId="0" xfId="0" applyNumberFormat="1"/>
    <xf numFmtId="22" fontId="0" fillId="0" borderId="0" xfId="0" applyNumberFormat="1" applyAlignment="1">
      <alignment horizontal="center"/>
    </xf>
    <xf numFmtId="14" fontId="0" fillId="0" borderId="0" xfId="0" applyNumberFormat="1"/>
    <xf numFmtId="0" fontId="5" fillId="4" borderId="0" xfId="0" applyFont="1" applyFill="1"/>
    <xf numFmtId="0" fontId="0" fillId="4" borderId="0" xfId="0" applyFill="1"/>
    <xf numFmtId="0" fontId="6" fillId="0" borderId="0" xfId="0" applyFont="1"/>
    <xf numFmtId="0" fontId="7" fillId="0" borderId="0" xfId="0" applyFont="1"/>
    <xf numFmtId="0" fontId="1" fillId="0" borderId="0" xfId="0" applyFont="1"/>
    <xf numFmtId="0" fontId="4" fillId="0" borderId="0" xfId="0" quotePrefix="1" applyFont="1"/>
    <xf numFmtId="0" fontId="1" fillId="3" borderId="9" xfId="0" applyFont="1" applyFill="1" applyBorder="1"/>
    <xf numFmtId="0" fontId="0" fillId="5" borderId="0" xfId="0" applyFill="1"/>
    <xf numFmtId="0" fontId="0" fillId="5" borderId="0" xfId="0" quotePrefix="1" applyFill="1"/>
    <xf numFmtId="49" fontId="0" fillId="5" borderId="0" xfId="0" applyNumberFormat="1" applyFill="1"/>
    <xf numFmtId="4" fontId="0" fillId="0" borderId="0" xfId="0" applyNumberFormat="1"/>
    <xf numFmtId="4" fontId="0" fillId="0" borderId="4" xfId="0" applyNumberFormat="1" applyBorder="1"/>
    <xf numFmtId="4" fontId="10" fillId="0" borderId="0" xfId="0" applyNumberFormat="1" applyFont="1"/>
    <xf numFmtId="4" fontId="0" fillId="0" borderId="1" xfId="0" applyNumberFormat="1" applyBorder="1"/>
    <xf numFmtId="0" fontId="10" fillId="0" borderId="0" xfId="0" applyFont="1"/>
    <xf numFmtId="0" fontId="0" fillId="0" borderId="0" xfId="0" applyAlignment="1">
      <alignment horizontal="right" inden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49" fontId="0" fillId="0" borderId="0" xfId="0" applyNumberFormat="1" applyAlignment="1">
      <alignment horizontal="right"/>
    </xf>
    <xf numFmtId="1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0" borderId="0" xfId="0" quotePrefix="1" applyFill="1"/>
    <xf numFmtId="49" fontId="0" fillId="0" borderId="0" xfId="0" applyNumberFormat="1" applyFill="1"/>
    <xf numFmtId="49" fontId="0" fillId="4" borderId="0" xfId="0" applyNumberFormat="1" applyFill="1"/>
    <xf numFmtId="49" fontId="0" fillId="2" borderId="4" xfId="0" applyNumberFormat="1" applyFill="1" applyBorder="1"/>
    <xf numFmtId="49" fontId="0" fillId="0" borderId="0" xfId="0" quotePrefix="1" applyNumberFormat="1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26</xdr:row>
      <xdr:rowOff>76201</xdr:rowOff>
    </xdr:from>
    <xdr:to>
      <xdr:col>4</xdr:col>
      <xdr:colOff>76200</xdr:colOff>
      <xdr:row>29</xdr:row>
      <xdr:rowOff>19051</xdr:rowOff>
    </xdr:to>
    <xdr:sp macro="" textlink="">
      <xdr:nvSpPr>
        <xdr:cNvPr id="2" name="Rechteckige Legende 1"/>
        <xdr:cNvSpPr/>
      </xdr:nvSpPr>
      <xdr:spPr>
        <a:xfrm>
          <a:off x="1447800" y="5305426"/>
          <a:ext cx="1724025" cy="514350"/>
        </a:xfrm>
        <a:prstGeom prst="wedgeRectCallout">
          <a:avLst>
            <a:gd name="adj1" fmla="val -42380"/>
            <a:gd name="adj2" fmla="val -1047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Warum ist der Mittelwert unterschiedlich zu B20?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25"/>
  <sheetViews>
    <sheetView workbookViewId="0">
      <selection activeCell="A11" sqref="A11"/>
    </sheetView>
  </sheetViews>
  <sheetFormatPr baseColWidth="10" defaultRowHeight="15" x14ac:dyDescent="0.25"/>
  <cols>
    <col min="1" max="1" width="29.140625" bestFit="1" customWidth="1"/>
  </cols>
  <sheetData>
    <row r="1" spans="1:1" x14ac:dyDescent="0.25">
      <c r="A1" s="27" t="s">
        <v>42</v>
      </c>
    </row>
    <row r="2" spans="1:1" x14ac:dyDescent="0.25">
      <c r="A2" s="17" t="s">
        <v>45</v>
      </c>
    </row>
    <row r="3" spans="1:1" x14ac:dyDescent="0.25">
      <c r="A3" s="17" t="s">
        <v>44</v>
      </c>
    </row>
    <row r="4" spans="1:1" x14ac:dyDescent="0.25">
      <c r="A4" s="17" t="s">
        <v>72</v>
      </c>
    </row>
    <row r="5" spans="1:1" x14ac:dyDescent="0.25">
      <c r="A5" t="s">
        <v>74</v>
      </c>
    </row>
    <row r="6" spans="1:1" x14ac:dyDescent="0.25">
      <c r="A6" t="s">
        <v>73</v>
      </c>
    </row>
    <row r="7" spans="1:1" x14ac:dyDescent="0.25">
      <c r="A7" s="17" t="s">
        <v>43</v>
      </c>
    </row>
    <row r="8" spans="1:1" x14ac:dyDescent="0.25">
      <c r="A8" s="17" t="s">
        <v>75</v>
      </c>
    </row>
    <row r="9" spans="1:1" x14ac:dyDescent="0.25">
      <c r="A9" s="17" t="s">
        <v>76</v>
      </c>
    </row>
    <row r="10" spans="1:1" x14ac:dyDescent="0.25">
      <c r="A10" s="17" t="s">
        <v>77</v>
      </c>
    </row>
    <row r="11" spans="1:1" x14ac:dyDescent="0.25">
      <c r="A11" s="17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s="17" t="s">
        <v>89</v>
      </c>
    </row>
    <row r="23" spans="1:1" x14ac:dyDescent="0.25">
      <c r="A23" s="17" t="s">
        <v>90</v>
      </c>
    </row>
    <row r="24" spans="1:1" x14ac:dyDescent="0.25">
      <c r="A24" s="17" t="s">
        <v>91</v>
      </c>
    </row>
    <row r="25" spans="1:1" x14ac:dyDescent="0.25">
      <c r="A25" s="17" t="s">
        <v>133</v>
      </c>
    </row>
  </sheetData>
  <hyperlinks>
    <hyperlink ref="A2" location="'SUMME() diverse'!A1" display="SUMME() allgemein"/>
    <hyperlink ref="A3" location="Quartale!A1" display="SUMME() Beispiel Quartal"/>
    <hyperlink ref="A7" location="'GANZZAHL()'!A1" display="GANZZAHL() Beispiele"/>
    <hyperlink ref="A25" location="'RÖMISCH()'!A1" display="RÖMISCH()"/>
    <hyperlink ref="A8" location="'RUNDEN()'!A1" display="RUNDEN()"/>
    <hyperlink ref="A22" location="'VORZEICHEN()'!A1" display="VORZEICHEN()"/>
    <hyperlink ref="A23" location="'PI()'!A1" display="PI()"/>
    <hyperlink ref="A24" location="'WURZEL()'!A1" display="WURZEL()"/>
    <hyperlink ref="A9" location="'AUFRUNDEN()'!A1" display="AUFRUNDEN()"/>
    <hyperlink ref="A10" location="'ABRUNDEN()'!A1" display="ABRUNDEN()"/>
    <hyperlink ref="A4" location="'MITTELWERT()'!A1" display="MITTELWERT()"/>
    <hyperlink ref="A11" location="'VRUNDEN()'!A1" display="VRUNDEN(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-0.249977111117893"/>
  </sheetPr>
  <dimension ref="A1:D11"/>
  <sheetViews>
    <sheetView workbookViewId="0">
      <selection activeCell="A9" sqref="A9"/>
    </sheetView>
  </sheetViews>
  <sheetFormatPr baseColWidth="10" defaultRowHeight="15" x14ac:dyDescent="0.25"/>
  <sheetData>
    <row r="1" spans="1:4" x14ac:dyDescent="0.25">
      <c r="A1">
        <v>29</v>
      </c>
      <c r="B1">
        <v>97</v>
      </c>
      <c r="C1">
        <v>49</v>
      </c>
      <c r="D1">
        <v>127</v>
      </c>
    </row>
    <row r="2" spans="1:4" x14ac:dyDescent="0.25">
      <c r="A2">
        <v>182</v>
      </c>
      <c r="B2">
        <v>94</v>
      </c>
      <c r="C2">
        <v>157</v>
      </c>
      <c r="D2">
        <v>180</v>
      </c>
    </row>
    <row r="3" spans="1:4" x14ac:dyDescent="0.25">
      <c r="A3">
        <v>13</v>
      </c>
      <c r="B3">
        <v>174</v>
      </c>
      <c r="C3">
        <v>13</v>
      </c>
      <c r="D3">
        <v>105</v>
      </c>
    </row>
    <row r="4" spans="1:4" x14ac:dyDescent="0.25">
      <c r="A4">
        <v>111</v>
      </c>
      <c r="B4">
        <v>144</v>
      </c>
      <c r="C4">
        <v>38</v>
      </c>
      <c r="D4">
        <v>53</v>
      </c>
    </row>
    <row r="5" spans="1:4" x14ac:dyDescent="0.25">
      <c r="A5">
        <v>177</v>
      </c>
      <c r="B5">
        <v>147</v>
      </c>
      <c r="C5">
        <v>6</v>
      </c>
      <c r="D5">
        <v>133</v>
      </c>
    </row>
    <row r="6" spans="1:4" x14ac:dyDescent="0.25">
      <c r="A6">
        <v>50</v>
      </c>
      <c r="B6">
        <v>144</v>
      </c>
      <c r="C6">
        <v>71</v>
      </c>
      <c r="D6">
        <v>87</v>
      </c>
    </row>
    <row r="7" spans="1:4" x14ac:dyDescent="0.25">
      <c r="A7">
        <v>42</v>
      </c>
      <c r="B7">
        <v>112</v>
      </c>
      <c r="C7">
        <v>157</v>
      </c>
      <c r="D7">
        <v>140</v>
      </c>
    </row>
    <row r="9" spans="1:4" x14ac:dyDescent="0.25">
      <c r="A9">
        <f>SUM(D6,C3)</f>
        <v>100</v>
      </c>
    </row>
    <row r="10" spans="1:4" x14ac:dyDescent="0.25">
      <c r="A10">
        <f>SUM(A1:D7)</f>
        <v>2832</v>
      </c>
    </row>
    <row r="11" spans="1:4" x14ac:dyDescent="0.25">
      <c r="A11" s="9">
        <f>SUM(A1,C5,A3:C3)</f>
        <v>235</v>
      </c>
    </row>
  </sheetData>
  <pageMargins left="0.7" right="0.7" top="0.78740157499999996" bottom="0.78740157499999996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 tint="-0.249977111117893"/>
  </sheetPr>
  <dimension ref="A1:F10"/>
  <sheetViews>
    <sheetView workbookViewId="0">
      <selection activeCell="A10" sqref="A10"/>
    </sheetView>
  </sheetViews>
  <sheetFormatPr baseColWidth="10" defaultRowHeight="15" x14ac:dyDescent="0.25"/>
  <sheetData>
    <row r="1" spans="1:6" ht="15.75" thickBot="1" x14ac:dyDescent="0.3">
      <c r="A1" s="6"/>
      <c r="B1" s="4" t="s">
        <v>0</v>
      </c>
      <c r="C1" s="4" t="s">
        <v>1</v>
      </c>
      <c r="D1" s="4" t="s">
        <v>2</v>
      </c>
      <c r="E1" s="4" t="s">
        <v>3</v>
      </c>
      <c r="F1" s="5" t="s">
        <v>4</v>
      </c>
    </row>
    <row r="2" spans="1:6" x14ac:dyDescent="0.25">
      <c r="A2" s="7" t="s">
        <v>5</v>
      </c>
      <c r="B2">
        <v>29</v>
      </c>
      <c r="C2">
        <v>97</v>
      </c>
      <c r="D2">
        <v>49</v>
      </c>
      <c r="E2">
        <v>127</v>
      </c>
      <c r="F2" s="2">
        <f t="shared" ref="F2:F9" si="0">SUM(B2:E2)</f>
        <v>302</v>
      </c>
    </row>
    <row r="3" spans="1:6" x14ac:dyDescent="0.25">
      <c r="A3" s="7" t="s">
        <v>6</v>
      </c>
      <c r="B3">
        <v>182</v>
      </c>
      <c r="C3">
        <v>94</v>
      </c>
      <c r="D3">
        <v>157</v>
      </c>
      <c r="E3">
        <v>180</v>
      </c>
      <c r="F3" s="2">
        <f t="shared" si="0"/>
        <v>613</v>
      </c>
    </row>
    <row r="4" spans="1:6" x14ac:dyDescent="0.25">
      <c r="A4" s="7" t="s">
        <v>7</v>
      </c>
      <c r="B4">
        <v>13</v>
      </c>
      <c r="C4">
        <v>174</v>
      </c>
      <c r="D4">
        <v>52</v>
      </c>
      <c r="E4">
        <v>105</v>
      </c>
      <c r="F4" s="2">
        <f t="shared" si="0"/>
        <v>344</v>
      </c>
    </row>
    <row r="5" spans="1:6" x14ac:dyDescent="0.25">
      <c r="A5" s="7" t="s">
        <v>8</v>
      </c>
      <c r="B5">
        <v>111</v>
      </c>
      <c r="C5">
        <v>144</v>
      </c>
      <c r="D5">
        <v>38</v>
      </c>
      <c r="E5">
        <v>53</v>
      </c>
      <c r="F5" s="2">
        <f t="shared" si="0"/>
        <v>346</v>
      </c>
    </row>
    <row r="6" spans="1:6" x14ac:dyDescent="0.25">
      <c r="A6" s="7" t="s">
        <v>9</v>
      </c>
      <c r="B6">
        <v>177</v>
      </c>
      <c r="C6">
        <v>147</v>
      </c>
      <c r="D6">
        <v>6</v>
      </c>
      <c r="E6">
        <v>133</v>
      </c>
      <c r="F6" s="2">
        <f t="shared" si="0"/>
        <v>463</v>
      </c>
    </row>
    <row r="7" spans="1:6" x14ac:dyDescent="0.25">
      <c r="A7" s="7" t="s">
        <v>10</v>
      </c>
      <c r="B7">
        <v>50</v>
      </c>
      <c r="C7">
        <v>144</v>
      </c>
      <c r="D7">
        <v>71</v>
      </c>
      <c r="E7">
        <v>87</v>
      </c>
      <c r="F7" s="2">
        <f t="shared" si="0"/>
        <v>352</v>
      </c>
    </row>
    <row r="8" spans="1:6" x14ac:dyDescent="0.25">
      <c r="A8" s="7" t="s">
        <v>11</v>
      </c>
      <c r="B8">
        <v>42</v>
      </c>
      <c r="C8">
        <v>112</v>
      </c>
      <c r="D8">
        <v>157</v>
      </c>
      <c r="E8">
        <v>140</v>
      </c>
      <c r="F8" s="3">
        <f t="shared" si="0"/>
        <v>451</v>
      </c>
    </row>
    <row r="9" spans="1:6" ht="15.75" thickBot="1" x14ac:dyDescent="0.3">
      <c r="A9" s="8" t="s">
        <v>4</v>
      </c>
      <c r="B9" s="1">
        <f>SUM(B2:B8)</f>
        <v>604</v>
      </c>
      <c r="C9" s="1">
        <f>SUM(C2:C8)</f>
        <v>912</v>
      </c>
      <c r="D9" s="1">
        <f>SUM(D2:D8)</f>
        <v>530</v>
      </c>
      <c r="E9" s="1">
        <f>SUM(E2:E8)</f>
        <v>825</v>
      </c>
      <c r="F9" s="1">
        <f t="shared" si="0"/>
        <v>2871</v>
      </c>
    </row>
    <row r="10" spans="1:6" ht="15.75" thickTop="1" x14ac:dyDescent="0.2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32"/>
  <sheetViews>
    <sheetView workbookViewId="0">
      <selection activeCell="A27" sqref="A27"/>
    </sheetView>
  </sheetViews>
  <sheetFormatPr baseColWidth="10" defaultRowHeight="15" x14ac:dyDescent="0.25"/>
  <cols>
    <col min="1" max="1" width="12.140625" style="10" bestFit="1" customWidth="1"/>
    <col min="2" max="16384" width="11.42578125" style="10"/>
  </cols>
  <sheetData>
    <row r="1" spans="1:9" ht="26.25" x14ac:dyDescent="0.4">
      <c r="A1" s="21" t="s">
        <v>169</v>
      </c>
      <c r="B1" s="22"/>
      <c r="C1" s="22"/>
      <c r="D1" s="21"/>
    </row>
    <row r="2" spans="1:9" ht="21" x14ac:dyDescent="0.35">
      <c r="A2" s="50" t="s">
        <v>142</v>
      </c>
      <c r="B2" s="50"/>
      <c r="C2" s="50"/>
      <c r="D2" s="50"/>
      <c r="E2" s="50"/>
      <c r="F2" s="50"/>
      <c r="G2" s="50"/>
      <c r="H2" s="50"/>
      <c r="I2" s="50"/>
    </row>
    <row r="3" spans="1:9" ht="17.25" x14ac:dyDescent="0.3">
      <c r="A3" s="51" t="str">
        <f ca="1">"Umsatz " &amp; YEAR(TODAY())-1</f>
        <v>Umsatz 2013</v>
      </c>
      <c r="B3" s="51"/>
      <c r="C3" s="51"/>
      <c r="D3" s="51"/>
      <c r="E3" s="51"/>
      <c r="F3" s="51"/>
      <c r="G3" s="51"/>
      <c r="H3" s="51"/>
      <c r="I3" s="51"/>
    </row>
    <row r="5" spans="1:9" ht="15.75" thickBot="1" x14ac:dyDescent="0.3">
      <c r="A5" s="31"/>
      <c r="B5" s="32" t="s">
        <v>143</v>
      </c>
      <c r="C5" s="32" t="s">
        <v>144</v>
      </c>
      <c r="D5" s="32" t="s">
        <v>145</v>
      </c>
      <c r="E5" s="32" t="s">
        <v>146</v>
      </c>
      <c r="F5" s="32" t="s">
        <v>147</v>
      </c>
      <c r="G5" s="32" t="s">
        <v>148</v>
      </c>
      <c r="H5" s="32" t="s">
        <v>149</v>
      </c>
      <c r="I5" s="32" t="s">
        <v>150</v>
      </c>
    </row>
    <row r="6" spans="1:9" x14ac:dyDescent="0.25">
      <c r="A6" s="33" t="s">
        <v>151</v>
      </c>
      <c r="B6" s="31">
        <v>3287.3</v>
      </c>
      <c r="C6" s="31">
        <v>2655.28</v>
      </c>
      <c r="D6" s="31">
        <v>1388.2</v>
      </c>
      <c r="E6" s="31">
        <v>6922</v>
      </c>
      <c r="F6" s="31">
        <v>1633.18</v>
      </c>
      <c r="G6" s="31">
        <v>521.70000000000005</v>
      </c>
      <c r="H6" s="31">
        <f t="shared" ref="H6:H18" si="0">SUM(B6:G6)</f>
        <v>16407.66</v>
      </c>
      <c r="I6" s="31">
        <f>AVERAGE(B6:G6)</f>
        <v>2734.61</v>
      </c>
    </row>
    <row r="7" spans="1:9" x14ac:dyDescent="0.25">
      <c r="A7" s="33" t="s">
        <v>152</v>
      </c>
      <c r="B7" s="31">
        <v>3056.8</v>
      </c>
      <c r="C7" s="31">
        <v>2608.44</v>
      </c>
      <c r="D7" s="31">
        <v>1127.5999999999999</v>
      </c>
      <c r="E7" s="31">
        <v>7002.75</v>
      </c>
      <c r="F7" s="31">
        <v>1499.65</v>
      </c>
      <c r="G7" s="31">
        <v>456.2</v>
      </c>
      <c r="H7" s="31">
        <f t="shared" si="0"/>
        <v>15751.44</v>
      </c>
      <c r="I7" s="31">
        <f t="shared" ref="I7:I18" si="1">AVERAGE(B7:G7)</f>
        <v>2625.2400000000002</v>
      </c>
    </row>
    <row r="8" spans="1:9" x14ac:dyDescent="0.25">
      <c r="A8" s="33" t="s">
        <v>153</v>
      </c>
      <c r="B8" s="31">
        <v>3345.2</v>
      </c>
      <c r="C8" s="31">
        <v>2712.35</v>
      </c>
      <c r="D8" s="31">
        <v>1358.7</v>
      </c>
      <c r="E8" s="31">
        <v>6433.9</v>
      </c>
      <c r="F8" s="31">
        <v>1577.65</v>
      </c>
      <c r="G8" s="31">
        <v>585.4</v>
      </c>
      <c r="H8" s="31">
        <f t="shared" si="0"/>
        <v>16013.199999999997</v>
      </c>
      <c r="I8" s="31">
        <f t="shared" si="1"/>
        <v>2668.8666666666663</v>
      </c>
    </row>
    <row r="9" spans="1:9" x14ac:dyDescent="0.25">
      <c r="A9" s="33" t="s">
        <v>154</v>
      </c>
      <c r="B9" s="31">
        <v>3297.65</v>
      </c>
      <c r="C9" s="31">
        <v>2812.86</v>
      </c>
      <c r="D9" s="31">
        <v>1492</v>
      </c>
      <c r="E9" s="31">
        <v>8125.8</v>
      </c>
      <c r="F9" s="31">
        <v>1755.3</v>
      </c>
      <c r="G9" s="31">
        <v>655.20000000000005</v>
      </c>
      <c r="H9" s="31">
        <f t="shared" si="0"/>
        <v>18138.810000000001</v>
      </c>
      <c r="I9" s="31">
        <f t="shared" si="1"/>
        <v>3023.1350000000002</v>
      </c>
    </row>
    <row r="10" spans="1:9" x14ac:dyDescent="0.25">
      <c r="A10" s="33" t="s">
        <v>155</v>
      </c>
      <c r="B10" s="31">
        <v>3788.15</v>
      </c>
      <c r="C10" s="31">
        <v>3028.7</v>
      </c>
      <c r="D10" s="31">
        <v>1619</v>
      </c>
      <c r="E10" s="31">
        <v>7922.6</v>
      </c>
      <c r="F10" s="31">
        <v>1682.5</v>
      </c>
      <c r="G10" s="31">
        <v>703.2</v>
      </c>
      <c r="H10" s="31">
        <f t="shared" si="0"/>
        <v>18744.150000000001</v>
      </c>
      <c r="I10" s="31">
        <f t="shared" si="1"/>
        <v>3124.0250000000001</v>
      </c>
    </row>
    <row r="11" spans="1:9" x14ac:dyDescent="0.25">
      <c r="A11" s="33" t="s">
        <v>156</v>
      </c>
      <c r="B11" s="31">
        <v>3927.8</v>
      </c>
      <c r="C11" s="31">
        <v>3299.7</v>
      </c>
      <c r="D11" s="31">
        <v>1452.8</v>
      </c>
      <c r="E11" s="31">
        <v>6955.8</v>
      </c>
      <c r="F11" s="31">
        <v>1379</v>
      </c>
      <c r="G11" s="31">
        <v>955.2</v>
      </c>
      <c r="H11" s="31">
        <f t="shared" si="0"/>
        <v>17970.3</v>
      </c>
      <c r="I11" s="31">
        <f t="shared" si="1"/>
        <v>2995.0499999999997</v>
      </c>
    </row>
    <row r="12" spans="1:9" x14ac:dyDescent="0.25">
      <c r="A12" s="33" t="s">
        <v>157</v>
      </c>
      <c r="B12" s="31">
        <v>2977.6</v>
      </c>
      <c r="C12" s="31">
        <v>2922.5</v>
      </c>
      <c r="D12" s="31">
        <v>1655.2</v>
      </c>
      <c r="E12" s="31">
        <v>7197.6</v>
      </c>
      <c r="F12" s="31">
        <v>1594.6</v>
      </c>
      <c r="G12" s="31">
        <v>823.6</v>
      </c>
      <c r="H12" s="31">
        <f t="shared" si="0"/>
        <v>17171.100000000002</v>
      </c>
      <c r="I12" s="31">
        <f t="shared" si="1"/>
        <v>2861.8500000000004</v>
      </c>
    </row>
    <row r="13" spans="1:9" x14ac:dyDescent="0.25">
      <c r="A13" s="33" t="s">
        <v>158</v>
      </c>
      <c r="B13" s="31">
        <v>3594.2</v>
      </c>
      <c r="C13" s="31">
        <v>3041.8</v>
      </c>
      <c r="D13" s="31">
        <v>1274</v>
      </c>
      <c r="E13" s="31">
        <v>8255.2999999999993</v>
      </c>
      <c r="F13" s="31">
        <v>1823</v>
      </c>
      <c r="G13" s="31">
        <v>428.85</v>
      </c>
      <c r="H13" s="31">
        <f t="shared" si="0"/>
        <v>18417.149999999998</v>
      </c>
      <c r="I13" s="31">
        <f t="shared" si="1"/>
        <v>3069.5249999999996</v>
      </c>
    </row>
    <row r="14" spans="1:9" x14ac:dyDescent="0.25">
      <c r="A14" s="33" t="s">
        <v>159</v>
      </c>
      <c r="B14" s="31">
        <v>3722.3</v>
      </c>
      <c r="C14" s="31">
        <v>2655</v>
      </c>
      <c r="D14" s="31">
        <v>1318.9</v>
      </c>
      <c r="E14" s="31">
        <v>7318.2</v>
      </c>
      <c r="F14" s="31">
        <v>1724.1</v>
      </c>
      <c r="G14" s="31">
        <v>597.5</v>
      </c>
      <c r="H14" s="31">
        <f t="shared" si="0"/>
        <v>17336</v>
      </c>
      <c r="I14" s="31">
        <f t="shared" si="1"/>
        <v>2889.3333333333335</v>
      </c>
    </row>
    <row r="15" spans="1:9" x14ac:dyDescent="0.25">
      <c r="A15" s="33" t="s">
        <v>160</v>
      </c>
      <c r="B15" s="31">
        <v>4110.5</v>
      </c>
      <c r="C15" s="31">
        <v>2796.3</v>
      </c>
      <c r="D15" s="31">
        <v>1056.45</v>
      </c>
      <c r="E15" s="31">
        <v>5197</v>
      </c>
      <c r="F15" s="31">
        <v>1644.6</v>
      </c>
      <c r="G15" s="31">
        <v>601</v>
      </c>
      <c r="H15" s="31">
        <f t="shared" si="0"/>
        <v>15405.85</v>
      </c>
      <c r="I15" s="31">
        <f t="shared" si="1"/>
        <v>2567.6416666666669</v>
      </c>
    </row>
    <row r="16" spans="1:9" x14ac:dyDescent="0.25">
      <c r="A16" s="33" t="s">
        <v>161</v>
      </c>
      <c r="B16" s="31">
        <v>4006</v>
      </c>
      <c r="C16" s="31">
        <v>2855</v>
      </c>
      <c r="D16" s="31">
        <v>988.7</v>
      </c>
      <c r="E16" s="31">
        <v>6037.8</v>
      </c>
      <c r="F16" s="31">
        <v>1533.85</v>
      </c>
      <c r="G16" s="31">
        <v>715.55</v>
      </c>
      <c r="H16" s="31">
        <f t="shared" si="0"/>
        <v>16136.9</v>
      </c>
      <c r="I16" s="31">
        <f t="shared" si="1"/>
        <v>2689.4833333333331</v>
      </c>
    </row>
    <row r="17" spans="1:9" x14ac:dyDescent="0.25">
      <c r="A17" s="33" t="s">
        <v>162</v>
      </c>
      <c r="B17" s="31">
        <v>3422.4</v>
      </c>
      <c r="C17" s="31">
        <v>2837.7</v>
      </c>
      <c r="D17" s="31">
        <v>1758.6</v>
      </c>
      <c r="E17" s="31">
        <v>6177.1</v>
      </c>
      <c r="F17" s="31">
        <v>1755.95</v>
      </c>
      <c r="G17" s="31">
        <v>804.75</v>
      </c>
      <c r="H17" s="31">
        <f t="shared" si="0"/>
        <v>16756.5</v>
      </c>
      <c r="I17" s="31">
        <f t="shared" si="1"/>
        <v>2792.75</v>
      </c>
    </row>
    <row r="18" spans="1:9" ht="15.75" thickBot="1" x14ac:dyDescent="0.3">
      <c r="A18" s="34" t="s">
        <v>149</v>
      </c>
      <c r="B18" s="34">
        <f t="shared" ref="B18:G18" si="2">SUM(B6:B17)</f>
        <v>42535.9</v>
      </c>
      <c r="C18" s="34">
        <f t="shared" si="2"/>
        <v>34225.629999999997</v>
      </c>
      <c r="D18" s="34">
        <f t="shared" si="2"/>
        <v>16490.150000000001</v>
      </c>
      <c r="E18" s="34">
        <f t="shared" si="2"/>
        <v>83545.850000000006</v>
      </c>
      <c r="F18" s="34">
        <f t="shared" si="2"/>
        <v>19603.38</v>
      </c>
      <c r="G18" s="34">
        <f t="shared" si="2"/>
        <v>7848.1500000000005</v>
      </c>
      <c r="H18" s="34">
        <f t="shared" si="0"/>
        <v>204249.06</v>
      </c>
      <c r="I18" s="34">
        <f t="shared" si="1"/>
        <v>34041.51</v>
      </c>
    </row>
    <row r="19" spans="1:9" ht="15.75" thickTop="1" x14ac:dyDescent="0.25"/>
    <row r="20" spans="1:9" x14ac:dyDescent="0.25">
      <c r="A20" s="10" t="s">
        <v>150</v>
      </c>
      <c r="B20" s="31">
        <f t="shared" ref="B20:I20" si="3">AVERAGE(B6:B17)</f>
        <v>3544.6583333333333</v>
      </c>
      <c r="C20" s="31">
        <f t="shared" si="3"/>
        <v>2852.1358333333333</v>
      </c>
      <c r="D20" s="31">
        <f t="shared" si="3"/>
        <v>1374.1791666666668</v>
      </c>
      <c r="E20" s="31">
        <f t="shared" si="3"/>
        <v>6962.1541666666672</v>
      </c>
      <c r="F20" s="31">
        <f t="shared" si="3"/>
        <v>1633.615</v>
      </c>
      <c r="G20" s="31">
        <f t="shared" si="3"/>
        <v>654.01250000000005</v>
      </c>
      <c r="H20" s="31">
        <f t="shared" si="3"/>
        <v>17020.755000000001</v>
      </c>
      <c r="I20" s="31">
        <f t="shared" si="3"/>
        <v>2836.7924999999996</v>
      </c>
    </row>
    <row r="22" spans="1:9" x14ac:dyDescent="0.25">
      <c r="A22" s="35" t="s">
        <v>163</v>
      </c>
    </row>
    <row r="23" spans="1:9" x14ac:dyDescent="0.25">
      <c r="A23" s="36" t="s">
        <v>164</v>
      </c>
      <c r="B23" s="31">
        <f>AVERAGE(B6:B11)</f>
        <v>3450.4833333333331</v>
      </c>
      <c r="F23" s="10">
        <f>AVERAGE(0,1,2,3,4,5)</f>
        <v>2.5</v>
      </c>
      <c r="G23" s="10" t="s">
        <v>166</v>
      </c>
    </row>
    <row r="24" spans="1:9" x14ac:dyDescent="0.25">
      <c r="A24" s="36" t="s">
        <v>165</v>
      </c>
      <c r="B24" s="31">
        <f>AVERAGE(C12:C17)</f>
        <v>2851.3833333333332</v>
      </c>
      <c r="F24" s="10">
        <f>AVERAGE("0","1","2","3","4","5")</f>
        <v>2.5</v>
      </c>
      <c r="G24" s="10" t="s">
        <v>167</v>
      </c>
    </row>
    <row r="25" spans="1:9" ht="15.75" thickBot="1" x14ac:dyDescent="0.3">
      <c r="A25" s="36" t="s">
        <v>187</v>
      </c>
      <c r="B25" s="31">
        <f>AVERAGE(B23:B24)</f>
        <v>3150.9333333333334</v>
      </c>
      <c r="F25" s="10">
        <f>AVERAGE(I2:I17)</f>
        <v>2836.7924999999996</v>
      </c>
      <c r="G25" s="10" t="s">
        <v>168</v>
      </c>
    </row>
    <row r="26" spans="1:9" x14ac:dyDescent="0.25">
      <c r="F26" s="37" t="b">
        <f>1&lt;2</f>
        <v>1</v>
      </c>
    </row>
    <row r="27" spans="1:9" x14ac:dyDescent="0.25">
      <c r="F27" s="38" t="b">
        <f>2&gt;3</f>
        <v>0</v>
      </c>
    </row>
    <row r="28" spans="1:9" x14ac:dyDescent="0.25">
      <c r="F28" s="38">
        <v>5</v>
      </c>
    </row>
    <row r="29" spans="1:9" ht="15.75" thickBot="1" x14ac:dyDescent="0.3">
      <c r="F29" s="39">
        <v>10</v>
      </c>
    </row>
    <row r="30" spans="1:9" ht="15.75" thickBot="1" x14ac:dyDescent="0.3">
      <c r="F30" s="40">
        <f>AVERAGE(F26:F29)</f>
        <v>7.5</v>
      </c>
      <c r="G30" s="10" t="s">
        <v>170</v>
      </c>
    </row>
    <row r="31" spans="1:9" ht="15.75" thickBot="1" x14ac:dyDescent="0.3">
      <c r="F31" s="40">
        <f>AVERAGE(F26,F27,F28,F29)</f>
        <v>7.5</v>
      </c>
      <c r="G31" s="10" t="s">
        <v>171</v>
      </c>
    </row>
    <row r="32" spans="1:9" ht="15.75" thickBot="1" x14ac:dyDescent="0.3">
      <c r="F32" s="40">
        <f>AVERAGE(F26*1,F27*1,F28,F29)</f>
        <v>4</v>
      </c>
      <c r="G32" s="10" t="s">
        <v>172</v>
      </c>
    </row>
  </sheetData>
  <mergeCells count="2">
    <mergeCell ref="A2:I2"/>
    <mergeCell ref="A3:I3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5" sqref="B5"/>
    </sheetView>
  </sheetViews>
  <sheetFormatPr baseColWidth="10" defaultRowHeight="15" x14ac:dyDescent="0.25"/>
  <cols>
    <col min="1" max="1" width="11.42578125" style="10"/>
    <col min="2" max="2" width="34.5703125" style="10" customWidth="1"/>
    <col min="3" max="16384" width="11.42578125" style="10"/>
  </cols>
  <sheetData>
    <row r="1" spans="1:3" ht="26.25" x14ac:dyDescent="0.4">
      <c r="A1" s="21" t="s">
        <v>174</v>
      </c>
      <c r="B1" s="22"/>
      <c r="C1" s="2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6" tint="-0.499984740745262"/>
  </sheetPr>
  <dimension ref="A1:D22"/>
  <sheetViews>
    <sheetView workbookViewId="0">
      <selection activeCell="A3" sqref="A3"/>
    </sheetView>
  </sheetViews>
  <sheetFormatPr baseColWidth="10" defaultRowHeight="15" x14ac:dyDescent="0.25"/>
  <cols>
    <col min="1" max="1" width="15.140625" bestFit="1" customWidth="1"/>
    <col min="2" max="2" width="19.5703125" customWidth="1"/>
    <col min="3" max="3" width="38.7109375" bestFit="1" customWidth="1"/>
    <col min="4" max="4" width="61.140625" bestFit="1" customWidth="1"/>
  </cols>
  <sheetData>
    <row r="1" spans="1:4" s="10" customFormat="1" ht="26.25" x14ac:dyDescent="0.4">
      <c r="A1" s="21" t="s">
        <v>175</v>
      </c>
      <c r="B1" s="22"/>
      <c r="C1" s="22"/>
    </row>
    <row r="2" spans="1:4" s="10" customFormat="1" x14ac:dyDescent="0.25"/>
    <row r="3" spans="1:4" ht="15.75" thickBot="1" x14ac:dyDescent="0.3">
      <c r="A3" s="12" t="s">
        <v>12</v>
      </c>
      <c r="B3" s="12" t="s">
        <v>13</v>
      </c>
      <c r="C3" s="12" t="s">
        <v>14</v>
      </c>
      <c r="D3" s="12" t="s">
        <v>15</v>
      </c>
    </row>
    <row r="4" spans="1:4" x14ac:dyDescent="0.25">
      <c r="A4" s="10">
        <v>12.987</v>
      </c>
      <c r="B4" s="13">
        <v>12</v>
      </c>
      <c r="C4" s="11" t="s">
        <v>16</v>
      </c>
      <c r="D4" s="10" t="s">
        <v>17</v>
      </c>
    </row>
    <row r="5" spans="1:4" x14ac:dyDescent="0.25">
      <c r="A5" s="10">
        <v>12.987</v>
      </c>
      <c r="B5" s="13">
        <v>12</v>
      </c>
      <c r="C5" s="11" t="s">
        <v>18</v>
      </c>
      <c r="D5" s="10" t="s">
        <v>19</v>
      </c>
    </row>
    <row r="6" spans="1:4" x14ac:dyDescent="0.25">
      <c r="A6" s="10">
        <v>12.987</v>
      </c>
      <c r="B6" s="13">
        <v>12</v>
      </c>
      <c r="C6" s="11" t="s">
        <v>20</v>
      </c>
      <c r="D6" s="10" t="s">
        <v>21</v>
      </c>
    </row>
    <row r="7" spans="1:4" x14ac:dyDescent="0.25">
      <c r="A7" s="11" t="s">
        <v>22</v>
      </c>
      <c r="B7" s="13">
        <v>12</v>
      </c>
      <c r="C7" s="11" t="s">
        <v>23</v>
      </c>
      <c r="D7" s="10" t="s">
        <v>24</v>
      </c>
    </row>
    <row r="8" spans="1:4" x14ac:dyDescent="0.25">
      <c r="A8" s="10">
        <v>-12.987</v>
      </c>
      <c r="B8" s="13">
        <v>-13</v>
      </c>
      <c r="C8" s="11" t="s">
        <v>25</v>
      </c>
      <c r="D8" s="10" t="s">
        <v>26</v>
      </c>
    </row>
    <row r="9" spans="1:4" x14ac:dyDescent="0.25">
      <c r="A9" s="10">
        <v>12.987</v>
      </c>
      <c r="B9" s="13">
        <v>12</v>
      </c>
      <c r="C9" s="11" t="s">
        <v>27</v>
      </c>
      <c r="D9" s="10" t="s">
        <v>28</v>
      </c>
    </row>
    <row r="10" spans="1:4" x14ac:dyDescent="0.25">
      <c r="A10" s="10" t="e">
        <v>#DIV/0!</v>
      </c>
      <c r="B10" s="13" t="e">
        <v>#DIV/0!</v>
      </c>
      <c r="C10" s="11" t="s">
        <v>29</v>
      </c>
      <c r="D10" s="10" t="s">
        <v>30</v>
      </c>
    </row>
    <row r="11" spans="1:4" x14ac:dyDescent="0.25">
      <c r="A11" s="10" t="b">
        <v>1</v>
      </c>
      <c r="B11" s="13">
        <v>1</v>
      </c>
      <c r="C11" s="11" t="s">
        <v>31</v>
      </c>
      <c r="D11" s="10" t="s">
        <v>32</v>
      </c>
    </row>
    <row r="12" spans="1:4" x14ac:dyDescent="0.25">
      <c r="A12" s="14">
        <v>12987</v>
      </c>
      <c r="B12" s="13">
        <v>12987</v>
      </c>
      <c r="C12" s="11" t="s">
        <v>33</v>
      </c>
      <c r="D12" s="10" t="s">
        <v>34</v>
      </c>
    </row>
    <row r="13" spans="1:4" x14ac:dyDescent="0.25">
      <c r="A13" s="14">
        <v>12987</v>
      </c>
      <c r="B13" s="13">
        <v>12987</v>
      </c>
      <c r="C13" s="11" t="s">
        <v>35</v>
      </c>
      <c r="D13" s="10" t="s">
        <v>41</v>
      </c>
    </row>
    <row r="14" spans="1:4" x14ac:dyDescent="0.25">
      <c r="A14" s="15" t="s">
        <v>36</v>
      </c>
      <c r="B14" s="16">
        <v>12987</v>
      </c>
      <c r="C14" s="11" t="s">
        <v>37</v>
      </c>
      <c r="D14" s="10" t="s">
        <v>38</v>
      </c>
    </row>
    <row r="15" spans="1:4" x14ac:dyDescent="0.25">
      <c r="A15" s="15" t="s">
        <v>36</v>
      </c>
      <c r="B15" s="13">
        <v>12</v>
      </c>
      <c r="C15" s="11" t="s">
        <v>39</v>
      </c>
      <c r="D15" s="10" t="s">
        <v>40</v>
      </c>
    </row>
    <row r="16" spans="1:4" x14ac:dyDescent="0.25">
      <c r="A16" s="18">
        <f ca="1">NOW()</f>
        <v>41750.754649421295</v>
      </c>
      <c r="B16" s="19">
        <f ca="1">INT(A16)</f>
        <v>41750</v>
      </c>
      <c r="C16" s="11" t="s">
        <v>46</v>
      </c>
      <c r="D16" t="s">
        <v>47</v>
      </c>
    </row>
    <row r="17" spans="1:4" x14ac:dyDescent="0.25">
      <c r="A17" s="20">
        <v>41532.530241550929</v>
      </c>
      <c r="B17" s="13" t="b">
        <f>A17=DATEVALUE("15.09.2013")</f>
        <v>0</v>
      </c>
      <c r="C17" s="11" t="s">
        <v>51</v>
      </c>
      <c r="D17" t="s">
        <v>49</v>
      </c>
    </row>
    <row r="18" spans="1:4" x14ac:dyDescent="0.25">
      <c r="A18" s="20">
        <v>41532.530241550929</v>
      </c>
      <c r="B18" s="13" t="b">
        <f>INT(A18)=DATEVALUE("15.09.2013")</f>
        <v>1</v>
      </c>
      <c r="C18" s="11" t="s">
        <v>52</v>
      </c>
      <c r="D18" t="s">
        <v>48</v>
      </c>
    </row>
    <row r="19" spans="1:4" x14ac:dyDescent="0.25">
      <c r="A19" s="10">
        <v>12.987</v>
      </c>
      <c r="B19" s="13">
        <f>A19-INT(A19)</f>
        <v>0.9870000000000001</v>
      </c>
      <c r="C19" s="11" t="s">
        <v>50</v>
      </c>
      <c r="D19" t="s">
        <v>53</v>
      </c>
    </row>
    <row r="20" spans="1:4" x14ac:dyDescent="0.25">
      <c r="A20" s="10">
        <v>-12.987</v>
      </c>
      <c r="B20" s="13">
        <f>A20-INT(A20)</f>
        <v>1.2999999999999901E-2</v>
      </c>
      <c r="C20" s="11" t="s">
        <v>54</v>
      </c>
      <c r="D20" t="s">
        <v>55</v>
      </c>
    </row>
    <row r="21" spans="1:4" x14ac:dyDescent="0.25">
      <c r="A21" s="10">
        <v>-12.987</v>
      </c>
      <c r="B21" s="13">
        <f>ABS(A21)-INT(ABS(A21))</f>
        <v>0.9870000000000001</v>
      </c>
      <c r="C21" s="11" t="s">
        <v>56</v>
      </c>
      <c r="D21" t="s">
        <v>57</v>
      </c>
    </row>
    <row r="22" spans="1:4" x14ac:dyDescent="0.25">
      <c r="A22" s="10">
        <v>-12.987</v>
      </c>
      <c r="B22" s="13">
        <f>(ABS(A22)-INT(ABS(A22)))*SIGN(A22)</f>
        <v>-0.9870000000000001</v>
      </c>
      <c r="C22" s="11" t="s">
        <v>56</v>
      </c>
      <c r="D22" t="s">
        <v>58</v>
      </c>
    </row>
  </sheetData>
  <pageMargins left="0.7" right="0.7" top="0.78740157499999996" bottom="0.78740157499999996" header="0.3" footer="0.3"/>
  <pageSetup paperSize="9" orientation="portrait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13"/>
  <sheetViews>
    <sheetView workbookViewId="0">
      <selection sqref="A1:XFD2"/>
    </sheetView>
  </sheetViews>
  <sheetFormatPr baseColWidth="10" defaultRowHeight="15" x14ac:dyDescent="0.25"/>
  <cols>
    <col min="2" max="2" width="17.42578125" bestFit="1" customWidth="1"/>
    <col min="3" max="3" width="25" customWidth="1"/>
  </cols>
  <sheetData>
    <row r="1" spans="1:4" ht="26.25" x14ac:dyDescent="0.4">
      <c r="A1" s="21" t="s">
        <v>59</v>
      </c>
      <c r="B1" s="22"/>
      <c r="C1" s="22"/>
      <c r="D1" s="10"/>
    </row>
    <row r="3" spans="1:4" ht="15.75" thickBot="1" x14ac:dyDescent="0.3">
      <c r="A3" s="12" t="s">
        <v>12</v>
      </c>
      <c r="B3" s="12" t="s">
        <v>13</v>
      </c>
      <c r="C3" s="12" t="s">
        <v>14</v>
      </c>
      <c r="D3" s="12" t="s">
        <v>15</v>
      </c>
    </row>
    <row r="4" spans="1:4" x14ac:dyDescent="0.25">
      <c r="A4">
        <v>123.45677999999999</v>
      </c>
      <c r="B4">
        <f>ROUND(A4,2)</f>
        <v>123.46</v>
      </c>
      <c r="C4" s="11" t="s">
        <v>64</v>
      </c>
    </row>
    <row r="5" spans="1:4" x14ac:dyDescent="0.25">
      <c r="A5" s="10">
        <v>123.45677999999999</v>
      </c>
      <c r="B5" s="10">
        <f>ROUND(A5,1)</f>
        <v>123.5</v>
      </c>
      <c r="C5" s="11" t="s">
        <v>65</v>
      </c>
    </row>
    <row r="6" spans="1:4" x14ac:dyDescent="0.25">
      <c r="A6" s="10">
        <v>123.45677999999999</v>
      </c>
      <c r="B6" s="10">
        <f>ROUND(A6,0)</f>
        <v>123</v>
      </c>
      <c r="C6" s="11" t="s">
        <v>66</v>
      </c>
    </row>
    <row r="7" spans="1:4" x14ac:dyDescent="0.25">
      <c r="A7" s="10">
        <v>123.45677999999999</v>
      </c>
      <c r="B7" s="10">
        <f>ROUND(A7,-1)</f>
        <v>120</v>
      </c>
      <c r="C7" s="11" t="s">
        <v>67</v>
      </c>
    </row>
    <row r="8" spans="1:4" x14ac:dyDescent="0.25">
      <c r="A8" s="10">
        <v>123.45677999999999</v>
      </c>
      <c r="B8" s="10">
        <f>ROUND(123.45678,2)</f>
        <v>123.46</v>
      </c>
      <c r="C8" s="11" t="s">
        <v>68</v>
      </c>
    </row>
    <row r="9" spans="1:4" x14ac:dyDescent="0.25">
      <c r="A9" s="11" t="s">
        <v>60</v>
      </c>
      <c r="B9" s="10">
        <f t="shared" ref="B9:B10" si="0">ROUND(A9,2)</f>
        <v>123.46</v>
      </c>
      <c r="C9" s="11" t="s">
        <v>69</v>
      </c>
      <c r="D9" t="s">
        <v>62</v>
      </c>
    </row>
    <row r="10" spans="1:4" x14ac:dyDescent="0.25">
      <c r="A10" s="15">
        <v>123.45677999999999</v>
      </c>
      <c r="B10" s="10">
        <f t="shared" si="0"/>
        <v>123.46</v>
      </c>
      <c r="C10" s="11" t="s">
        <v>70</v>
      </c>
      <c r="D10" t="s">
        <v>61</v>
      </c>
    </row>
    <row r="11" spans="1:4" x14ac:dyDescent="0.25">
      <c r="A11" s="10">
        <v>123.45677999999999</v>
      </c>
      <c r="B11" s="10">
        <f>ROUND("123,45678",2)</f>
        <v>123.46</v>
      </c>
      <c r="C11" s="11" t="s">
        <v>135</v>
      </c>
      <c r="D11" t="s">
        <v>63</v>
      </c>
    </row>
    <row r="12" spans="1:4" x14ac:dyDescent="0.25">
      <c r="A12" s="10">
        <v>-123.45677999999999</v>
      </c>
      <c r="B12">
        <f>ROUND(A12,2)</f>
        <v>-123.46</v>
      </c>
      <c r="C12" s="11" t="s">
        <v>136</v>
      </c>
      <c r="D12" t="s">
        <v>137</v>
      </c>
    </row>
    <row r="13" spans="1:4" x14ac:dyDescent="0.25">
      <c r="A13">
        <v>2468.5790000000002</v>
      </c>
      <c r="B13">
        <f>ROUND(2468.579, -3)</f>
        <v>2000</v>
      </c>
      <c r="C13" s="11" t="s">
        <v>71</v>
      </c>
    </row>
  </sheetData>
  <pageMargins left="0.7" right="0.7" top="0.78740157499999996" bottom="0.78740157499999996" header="0.3" footer="0.3"/>
  <pageSetup paperSize="9" orientation="portrait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13"/>
  <sheetViews>
    <sheetView workbookViewId="0">
      <selection activeCell="A14" sqref="A14"/>
    </sheetView>
  </sheetViews>
  <sheetFormatPr baseColWidth="10" defaultRowHeight="15" x14ac:dyDescent="0.25"/>
  <cols>
    <col min="1" max="1" width="11.42578125" style="10"/>
    <col min="2" max="2" width="17.42578125" style="10" bestFit="1" customWidth="1"/>
    <col min="3" max="3" width="26.85546875" style="10" bestFit="1" customWidth="1"/>
    <col min="4" max="4" width="38.7109375" style="10" bestFit="1" customWidth="1"/>
    <col min="5" max="16384" width="11.42578125" style="10"/>
  </cols>
  <sheetData>
    <row r="1" spans="1:4" ht="26.25" x14ac:dyDescent="0.4">
      <c r="A1" s="21" t="s">
        <v>173</v>
      </c>
      <c r="B1" s="22"/>
      <c r="C1" s="22"/>
      <c r="D1" s="22"/>
    </row>
    <row r="3" spans="1:4" ht="15.75" thickBot="1" x14ac:dyDescent="0.3">
      <c r="A3" s="12" t="s">
        <v>12</v>
      </c>
      <c r="B3" s="12" t="s">
        <v>13</v>
      </c>
      <c r="C3" s="12" t="s">
        <v>14</v>
      </c>
      <c r="D3" s="12" t="s">
        <v>15</v>
      </c>
    </row>
    <row r="4" spans="1:4" x14ac:dyDescent="0.25">
      <c r="A4" s="44">
        <v>123.01233999999999</v>
      </c>
      <c r="B4" s="44">
        <f>ROUNDUP(A4,2)</f>
        <v>123.02000000000001</v>
      </c>
      <c r="C4" s="45" t="s">
        <v>216</v>
      </c>
      <c r="D4" s="44"/>
    </row>
    <row r="5" spans="1:4" x14ac:dyDescent="0.25">
      <c r="A5" s="44">
        <v>123.01233999999999</v>
      </c>
      <c r="B5" s="44">
        <f>ROUNDUP(A5,1)</f>
        <v>123.1</v>
      </c>
      <c r="C5" s="45" t="s">
        <v>217</v>
      </c>
      <c r="D5" s="44"/>
    </row>
    <row r="6" spans="1:4" x14ac:dyDescent="0.25">
      <c r="A6" s="44">
        <v>123.01233999999999</v>
      </c>
      <c r="B6" s="44">
        <f>ROUNDUP(A6,0)</f>
        <v>124</v>
      </c>
      <c r="C6" s="45" t="s">
        <v>218</v>
      </c>
      <c r="D6" s="44"/>
    </row>
    <row r="7" spans="1:4" x14ac:dyDescent="0.25">
      <c r="A7" s="44">
        <v>123.01233999999999</v>
      </c>
      <c r="B7" s="44">
        <f>ROUNDUP(A7,-1)</f>
        <v>130</v>
      </c>
      <c r="C7" s="45" t="s">
        <v>219</v>
      </c>
      <c r="D7" s="44"/>
    </row>
    <row r="8" spans="1:4" x14ac:dyDescent="0.25">
      <c r="A8" s="44">
        <v>123.01233999999999</v>
      </c>
      <c r="B8" s="44">
        <f>ROUNDUP(123.45678,2)</f>
        <v>123.46000000000001</v>
      </c>
      <c r="C8" s="45" t="s">
        <v>236</v>
      </c>
      <c r="D8" s="44"/>
    </row>
    <row r="9" spans="1:4" x14ac:dyDescent="0.25">
      <c r="A9" s="45" t="s">
        <v>224</v>
      </c>
      <c r="B9" s="44">
        <f>ROUNDUP(A9,2)</f>
        <v>123.02000000000001</v>
      </c>
      <c r="C9" s="45" t="s">
        <v>220</v>
      </c>
      <c r="D9" s="44" t="s">
        <v>62</v>
      </c>
    </row>
    <row r="10" spans="1:4" x14ac:dyDescent="0.25">
      <c r="A10" s="46" t="s">
        <v>224</v>
      </c>
      <c r="B10" s="46">
        <f>ROUNDUP(A10,2)</f>
        <v>123.02000000000001</v>
      </c>
      <c r="C10" s="45" t="s">
        <v>221</v>
      </c>
      <c r="D10" s="44" t="s">
        <v>61</v>
      </c>
    </row>
    <row r="11" spans="1:4" x14ac:dyDescent="0.25">
      <c r="A11" s="44">
        <v>123.01233999999999</v>
      </c>
      <c r="B11" s="44">
        <f>ROUNDUP("123,45678",2)</f>
        <v>123.46000000000001</v>
      </c>
      <c r="C11" s="45" t="s">
        <v>237</v>
      </c>
      <c r="D11" s="44" t="s">
        <v>63</v>
      </c>
    </row>
    <row r="12" spans="1:4" x14ac:dyDescent="0.25">
      <c r="A12" s="44">
        <v>-123.01233999999999</v>
      </c>
      <c r="B12" s="44">
        <f>ROUNDUP(A12,2)</f>
        <v>-123.02000000000001</v>
      </c>
      <c r="C12" s="45" t="s">
        <v>222</v>
      </c>
      <c r="D12" s="44" t="s">
        <v>137</v>
      </c>
    </row>
    <row r="13" spans="1:4" x14ac:dyDescent="0.25">
      <c r="A13" s="44">
        <v>2468.5790000000002</v>
      </c>
      <c r="B13" s="44">
        <f>ROUNDUP(2468.579, -3)</f>
        <v>3000</v>
      </c>
      <c r="C13" s="45" t="s">
        <v>223</v>
      </c>
      <c r="D13" s="44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13"/>
  <sheetViews>
    <sheetView workbookViewId="0">
      <selection activeCell="A14" sqref="A14"/>
    </sheetView>
  </sheetViews>
  <sheetFormatPr baseColWidth="10" defaultRowHeight="15" x14ac:dyDescent="0.25"/>
  <cols>
    <col min="1" max="1" width="11.42578125" style="10"/>
    <col min="2" max="2" width="17.42578125" style="10" bestFit="1" customWidth="1"/>
    <col min="3" max="3" width="25.5703125" style="10" bestFit="1" customWidth="1"/>
    <col min="4" max="4" width="38.7109375" style="10" bestFit="1" customWidth="1"/>
    <col min="5" max="16384" width="11.42578125" style="10"/>
  </cols>
  <sheetData>
    <row r="1" spans="1:4" ht="26.25" x14ac:dyDescent="0.4">
      <c r="A1" s="21" t="s">
        <v>139</v>
      </c>
      <c r="B1" s="22"/>
      <c r="C1" s="22"/>
      <c r="D1" s="22"/>
    </row>
    <row r="3" spans="1:4" ht="15.75" thickBot="1" x14ac:dyDescent="0.3">
      <c r="A3" s="12" t="s">
        <v>12</v>
      </c>
      <c r="B3" s="12" t="s">
        <v>13</v>
      </c>
      <c r="C3" s="12" t="s">
        <v>14</v>
      </c>
      <c r="D3" s="12" t="s">
        <v>15</v>
      </c>
    </row>
    <row r="4" spans="1:4" x14ac:dyDescent="0.25">
      <c r="A4" s="44">
        <v>123.95677999999999</v>
      </c>
      <c r="B4" s="44">
        <f>ROUNDDOWN(A4,2)</f>
        <v>123.95</v>
      </c>
      <c r="C4" s="45" t="s">
        <v>225</v>
      </c>
      <c r="D4" s="44"/>
    </row>
    <row r="5" spans="1:4" x14ac:dyDescent="0.25">
      <c r="A5" s="44">
        <v>123.95677999999999</v>
      </c>
      <c r="B5" s="44">
        <f>ROUNDDOWN(A5,1)</f>
        <v>123.9</v>
      </c>
      <c r="C5" s="45" t="s">
        <v>226</v>
      </c>
      <c r="D5" s="44"/>
    </row>
    <row r="6" spans="1:4" x14ac:dyDescent="0.25">
      <c r="A6" s="44">
        <v>123.95677999999999</v>
      </c>
      <c r="B6" s="44">
        <f>ROUNDDOWN(A6,0)</f>
        <v>123</v>
      </c>
      <c r="C6" s="45" t="s">
        <v>227</v>
      </c>
      <c r="D6" s="44"/>
    </row>
    <row r="7" spans="1:4" x14ac:dyDescent="0.25">
      <c r="A7" s="44">
        <v>123.95677999999999</v>
      </c>
      <c r="B7" s="44">
        <f>ROUNDDOWN(A7,-1)</f>
        <v>120</v>
      </c>
      <c r="C7" s="45" t="s">
        <v>228</v>
      </c>
      <c r="D7" s="44"/>
    </row>
    <row r="8" spans="1:4" x14ac:dyDescent="0.25">
      <c r="A8" s="44">
        <v>123.95677999999999</v>
      </c>
      <c r="B8" s="44">
        <f>ROUNDDOWN(123.45678,2)</f>
        <v>123.45</v>
      </c>
      <c r="C8" s="45" t="s">
        <v>229</v>
      </c>
      <c r="D8" s="44"/>
    </row>
    <row r="9" spans="1:4" x14ac:dyDescent="0.25">
      <c r="A9" s="45" t="s">
        <v>234</v>
      </c>
      <c r="B9" s="44">
        <f>ROUNDDOWN(A9,2)</f>
        <v>123.95</v>
      </c>
      <c r="C9" s="45" t="s">
        <v>230</v>
      </c>
      <c r="D9" s="44" t="s">
        <v>62</v>
      </c>
    </row>
    <row r="10" spans="1:4" x14ac:dyDescent="0.25">
      <c r="A10" s="46">
        <v>123.95677999999999</v>
      </c>
      <c r="B10" s="46">
        <f>ROUNDDOWN(A10,2)</f>
        <v>123.95</v>
      </c>
      <c r="C10" s="45" t="s">
        <v>231</v>
      </c>
      <c r="D10" s="44" t="s">
        <v>61</v>
      </c>
    </row>
    <row r="11" spans="1:4" x14ac:dyDescent="0.25">
      <c r="A11" s="44">
        <v>123.95677999999999</v>
      </c>
      <c r="B11" s="44">
        <f>ROUNDDOWN("123,45678",2)</f>
        <v>123.45</v>
      </c>
      <c r="C11" s="45" t="s">
        <v>232</v>
      </c>
      <c r="D11" s="44" t="s">
        <v>63</v>
      </c>
    </row>
    <row r="12" spans="1:4" x14ac:dyDescent="0.25">
      <c r="A12" s="44">
        <v>-123.95677999999999</v>
      </c>
      <c r="B12" s="44">
        <f>ROUNDDOWN(A12,2)</f>
        <v>-123.95</v>
      </c>
      <c r="C12" s="45" t="s">
        <v>233</v>
      </c>
      <c r="D12" s="44" t="s">
        <v>137</v>
      </c>
    </row>
    <row r="13" spans="1:4" x14ac:dyDescent="0.25">
      <c r="A13" s="44">
        <v>2968.5790000000002</v>
      </c>
      <c r="B13" s="44">
        <f>ROUNDDOWN(2468.579, -3)</f>
        <v>2000</v>
      </c>
      <c r="C13" s="45" t="s">
        <v>235</v>
      </c>
      <c r="D13" s="44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16"/>
  <sheetViews>
    <sheetView tabSelected="1" workbookViewId="0">
      <selection activeCell="A17" sqref="A17"/>
    </sheetView>
  </sheetViews>
  <sheetFormatPr baseColWidth="10" defaultRowHeight="15" x14ac:dyDescent="0.25"/>
  <cols>
    <col min="1" max="1" width="11.42578125" style="10"/>
    <col min="2" max="2" width="17.42578125" style="10" bestFit="1" customWidth="1"/>
    <col min="3" max="3" width="40.7109375" style="15" bestFit="1" customWidth="1"/>
    <col min="4" max="4" width="51.5703125" style="10" bestFit="1" customWidth="1"/>
    <col min="5" max="16384" width="11.42578125" style="10"/>
  </cols>
  <sheetData>
    <row r="1" spans="1:4" ht="26.25" x14ac:dyDescent="0.4">
      <c r="A1" s="21" t="s">
        <v>138</v>
      </c>
      <c r="B1" s="22"/>
      <c r="C1" s="47"/>
      <c r="D1" s="22"/>
    </row>
    <row r="3" spans="1:4" ht="15.75" thickBot="1" x14ac:dyDescent="0.3">
      <c r="A3" s="12" t="s">
        <v>12</v>
      </c>
      <c r="B3" s="12" t="s">
        <v>13</v>
      </c>
      <c r="C3" s="48" t="s">
        <v>14</v>
      </c>
      <c r="D3" s="12" t="s">
        <v>15</v>
      </c>
    </row>
    <row r="4" spans="1:4" x14ac:dyDescent="0.25">
      <c r="A4" s="44">
        <v>123.45677999999999</v>
      </c>
      <c r="B4" s="44">
        <f>MROUND(A4,2)</f>
        <v>124</v>
      </c>
      <c r="C4" s="49" t="s">
        <v>238</v>
      </c>
      <c r="D4" s="44" t="s">
        <v>242</v>
      </c>
    </row>
    <row r="5" spans="1:4" x14ac:dyDescent="0.25">
      <c r="A5" s="44">
        <v>123.45677999999999</v>
      </c>
      <c r="B5" s="44">
        <f>MROUND(A5,1)</f>
        <v>123</v>
      </c>
      <c r="C5" s="49" t="s">
        <v>239</v>
      </c>
      <c r="D5" s="44"/>
    </row>
    <row r="6" spans="1:4" x14ac:dyDescent="0.25">
      <c r="A6" s="44">
        <v>124.45677999999999</v>
      </c>
      <c r="B6" s="44">
        <f>MROUND(A6,100)</f>
        <v>100</v>
      </c>
      <c r="C6" s="49" t="s">
        <v>258</v>
      </c>
      <c r="D6" s="44"/>
    </row>
    <row r="7" spans="1:4" x14ac:dyDescent="0.25">
      <c r="A7" s="44">
        <v>123.45677999999999</v>
      </c>
      <c r="B7" s="44">
        <f>MROUND(A7,0)</f>
        <v>0</v>
      </c>
      <c r="C7" s="49" t="s">
        <v>240</v>
      </c>
      <c r="D7" s="44" t="s">
        <v>243</v>
      </c>
    </row>
    <row r="8" spans="1:4" x14ac:dyDescent="0.25">
      <c r="A8" s="44">
        <v>123.45677999999999</v>
      </c>
      <c r="B8" s="44">
        <f>MROUND(A8,80)</f>
        <v>160</v>
      </c>
      <c r="C8" s="49" t="s">
        <v>259</v>
      </c>
      <c r="D8" s="44" t="s">
        <v>260</v>
      </c>
    </row>
    <row r="9" spans="1:4" x14ac:dyDescent="0.25">
      <c r="A9" s="44">
        <v>123.45677999999999</v>
      </c>
      <c r="B9" s="44">
        <f>MROUND(123.45678,0.25)</f>
        <v>123.5</v>
      </c>
      <c r="C9" s="49" t="s">
        <v>244</v>
      </c>
      <c r="D9" s="44" t="s">
        <v>245</v>
      </c>
    </row>
    <row r="10" spans="1:4" x14ac:dyDescent="0.25">
      <c r="A10" s="45" t="s">
        <v>247</v>
      </c>
      <c r="B10" s="44">
        <f>MROUND(A10,0.25)</f>
        <v>123.25</v>
      </c>
      <c r="C10" s="49" t="s">
        <v>248</v>
      </c>
      <c r="D10" s="44" t="s">
        <v>246</v>
      </c>
    </row>
    <row r="11" spans="1:4" x14ac:dyDescent="0.25">
      <c r="A11" s="46">
        <v>123.45677999999999</v>
      </c>
      <c r="B11" s="44">
        <f>MROUND(A11,0.9)</f>
        <v>123.3</v>
      </c>
      <c r="C11" s="49" t="s">
        <v>249</v>
      </c>
      <c r="D11" s="44" t="s">
        <v>61</v>
      </c>
    </row>
    <row r="12" spans="1:4" x14ac:dyDescent="0.25">
      <c r="A12" s="44">
        <v>123.45677999999999</v>
      </c>
      <c r="B12" s="44">
        <f>MROUND("123,45678",55)</f>
        <v>110</v>
      </c>
      <c r="C12" s="49" t="s">
        <v>250</v>
      </c>
      <c r="D12" s="44" t="s">
        <v>63</v>
      </c>
    </row>
    <row r="13" spans="1:4" x14ac:dyDescent="0.25">
      <c r="A13" s="44">
        <v>-123.45677999999999</v>
      </c>
      <c r="B13" s="44" t="e">
        <f>MROUND(A13,50)</f>
        <v>#NUM!</v>
      </c>
      <c r="C13" s="49" t="s">
        <v>256</v>
      </c>
      <c r="D13" s="44" t="s">
        <v>257</v>
      </c>
    </row>
    <row r="14" spans="1:4" x14ac:dyDescent="0.25">
      <c r="A14" s="44">
        <v>-123.45677999999999</v>
      </c>
      <c r="B14" s="44">
        <f>MROUND(A14,-50)</f>
        <v>-100</v>
      </c>
      <c r="C14" s="49" t="s">
        <v>254</v>
      </c>
      <c r="D14" s="44" t="s">
        <v>255</v>
      </c>
    </row>
    <row r="15" spans="1:4" x14ac:dyDescent="0.25">
      <c r="A15" s="44">
        <v>-123.45677999999999</v>
      </c>
      <c r="B15" s="44">
        <f>MROUND(ABS(A15),50)</f>
        <v>100</v>
      </c>
      <c r="C15" s="49" t="s">
        <v>241</v>
      </c>
      <c r="D15" s="44" t="s">
        <v>251</v>
      </c>
    </row>
    <row r="16" spans="1:4" x14ac:dyDescent="0.25">
      <c r="A16" s="44">
        <v>-123.45677999999999</v>
      </c>
      <c r="B16" s="44">
        <f>MROUND(ABS(A16),50)*SIGN(A16)</f>
        <v>-100</v>
      </c>
      <c r="C16" s="46" t="s">
        <v>252</v>
      </c>
      <c r="D16" s="44" t="s">
        <v>253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40" sqref="A40"/>
    </sheetView>
  </sheetViews>
  <sheetFormatPr baseColWidth="10" defaultRowHeight="15" x14ac:dyDescent="0.25"/>
  <cols>
    <col min="1" max="1" width="11.42578125" style="10"/>
    <col min="2" max="2" width="17.42578125" style="10" bestFit="1" customWidth="1"/>
    <col min="3" max="3" width="22.28515625" style="10" customWidth="1"/>
    <col min="4" max="16384" width="11.42578125" style="10"/>
  </cols>
  <sheetData>
    <row r="1" spans="1:4" ht="26.25" x14ac:dyDescent="0.4">
      <c r="A1" s="21" t="s">
        <v>134</v>
      </c>
      <c r="B1" s="22"/>
      <c r="C1" s="22"/>
    </row>
    <row r="3" spans="1:4" ht="15.75" thickBot="1" x14ac:dyDescent="0.3">
      <c r="A3" s="12" t="s">
        <v>12</v>
      </c>
      <c r="B3" s="12" t="s">
        <v>13</v>
      </c>
      <c r="C3" s="12" t="s">
        <v>14</v>
      </c>
      <c r="D3" s="12" t="s">
        <v>15</v>
      </c>
    </row>
    <row r="4" spans="1:4" x14ac:dyDescent="0.25">
      <c r="A4" s="28">
        <v>123.45677999999999</v>
      </c>
      <c r="B4" s="28">
        <f>ROUND(A4,2)</f>
        <v>123.46</v>
      </c>
      <c r="C4" s="29" t="s">
        <v>64</v>
      </c>
      <c r="D4" s="28"/>
    </row>
    <row r="5" spans="1:4" x14ac:dyDescent="0.25">
      <c r="A5" s="28">
        <v>123.45677999999999</v>
      </c>
      <c r="B5" s="28">
        <f>ROUND(A5,1)</f>
        <v>123.5</v>
      </c>
      <c r="C5" s="29" t="s">
        <v>65</v>
      </c>
      <c r="D5" s="28"/>
    </row>
    <row r="6" spans="1:4" x14ac:dyDescent="0.25">
      <c r="A6" s="28">
        <v>123.45677999999999</v>
      </c>
      <c r="B6" s="28">
        <f>ROUND(A6,0)</f>
        <v>123</v>
      </c>
      <c r="C6" s="29" t="s">
        <v>66</v>
      </c>
      <c r="D6" s="28"/>
    </row>
    <row r="7" spans="1:4" x14ac:dyDescent="0.25">
      <c r="A7" s="28">
        <v>123.45677999999999</v>
      </c>
      <c r="B7" s="28">
        <f>ROUND(A7,-1)</f>
        <v>120</v>
      </c>
      <c r="C7" s="29" t="s">
        <v>67</v>
      </c>
      <c r="D7" s="28"/>
    </row>
    <row r="8" spans="1:4" x14ac:dyDescent="0.25">
      <c r="A8" s="28">
        <v>123.45677999999999</v>
      </c>
      <c r="B8" s="28">
        <f>ROUND(123.45678,2)</f>
        <v>123.46</v>
      </c>
      <c r="C8" s="29" t="s">
        <v>68</v>
      </c>
      <c r="D8" s="28"/>
    </row>
    <row r="9" spans="1:4" x14ac:dyDescent="0.25">
      <c r="A9" s="29" t="s">
        <v>60</v>
      </c>
      <c r="B9" s="28">
        <f t="shared" ref="B9:B10" si="0">ROUND(A9,2)</f>
        <v>123.46</v>
      </c>
      <c r="C9" s="29" t="s">
        <v>69</v>
      </c>
      <c r="D9" s="28" t="s">
        <v>62</v>
      </c>
    </row>
    <row r="10" spans="1:4" x14ac:dyDescent="0.25">
      <c r="A10" s="30">
        <v>123.45677999999999</v>
      </c>
      <c r="B10" s="28">
        <f t="shared" si="0"/>
        <v>123.46</v>
      </c>
      <c r="C10" s="29" t="s">
        <v>70</v>
      </c>
      <c r="D10" s="28" t="s">
        <v>61</v>
      </c>
    </row>
    <row r="11" spans="1:4" x14ac:dyDescent="0.25">
      <c r="A11" s="28">
        <v>123.45677999999999</v>
      </c>
      <c r="B11" s="28">
        <f>ROUND("123,45678",2)</f>
        <v>123.46</v>
      </c>
      <c r="C11" s="29" t="s">
        <v>135</v>
      </c>
      <c r="D11" s="28" t="s">
        <v>63</v>
      </c>
    </row>
    <row r="12" spans="1:4" x14ac:dyDescent="0.25">
      <c r="A12" s="28">
        <v>-123.45677999999999</v>
      </c>
      <c r="B12" s="28">
        <f>ROUND(A12,2)</f>
        <v>-123.46</v>
      </c>
      <c r="C12" s="29" t="s">
        <v>136</v>
      </c>
      <c r="D12" s="28" t="s">
        <v>137</v>
      </c>
    </row>
    <row r="13" spans="1:4" x14ac:dyDescent="0.25">
      <c r="A13" s="28">
        <v>2468.5790000000002</v>
      </c>
      <c r="B13" s="28">
        <f>ROUND(2468.579, -3)</f>
        <v>2000</v>
      </c>
      <c r="C13" s="29" t="s">
        <v>71</v>
      </c>
      <c r="D13" s="28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XFD1048576"/>
    </sheetView>
  </sheetViews>
  <sheetFormatPr baseColWidth="10" defaultRowHeight="15" x14ac:dyDescent="0.25"/>
  <cols>
    <col min="1" max="1" width="11.42578125" style="10"/>
    <col min="2" max="2" width="17.42578125" style="10" bestFit="1" customWidth="1"/>
    <col min="3" max="3" width="22.28515625" style="10" customWidth="1"/>
    <col min="4" max="16384" width="11.42578125" style="10"/>
  </cols>
  <sheetData>
    <row r="1" spans="1:4" ht="26.25" x14ac:dyDescent="0.4">
      <c r="A1" s="21" t="s">
        <v>140</v>
      </c>
      <c r="B1" s="22"/>
      <c r="C1" s="22"/>
    </row>
    <row r="3" spans="1:4" ht="15.75" thickBot="1" x14ac:dyDescent="0.3">
      <c r="A3" s="12" t="s">
        <v>12</v>
      </c>
      <c r="B3" s="12" t="s">
        <v>13</v>
      </c>
      <c r="C3" s="12" t="s">
        <v>14</v>
      </c>
      <c r="D3" s="12" t="s">
        <v>15</v>
      </c>
    </row>
    <row r="4" spans="1:4" x14ac:dyDescent="0.25">
      <c r="A4" s="28">
        <v>123.45677999999999</v>
      </c>
      <c r="B4" s="28">
        <f>ROUND(A4,2)</f>
        <v>123.46</v>
      </c>
      <c r="C4" s="29" t="s">
        <v>64</v>
      </c>
      <c r="D4" s="28"/>
    </row>
    <row r="5" spans="1:4" x14ac:dyDescent="0.25">
      <c r="A5" s="28">
        <v>123.45677999999999</v>
      </c>
      <c r="B5" s="28">
        <f>ROUND(A5,1)</f>
        <v>123.5</v>
      </c>
      <c r="C5" s="29" t="s">
        <v>65</v>
      </c>
      <c r="D5" s="28"/>
    </row>
    <row r="6" spans="1:4" x14ac:dyDescent="0.25">
      <c r="A6" s="28">
        <v>123.45677999999999</v>
      </c>
      <c r="B6" s="28">
        <f>ROUND(A6,0)</f>
        <v>123</v>
      </c>
      <c r="C6" s="29" t="s">
        <v>66</v>
      </c>
      <c r="D6" s="28"/>
    </row>
    <row r="7" spans="1:4" x14ac:dyDescent="0.25">
      <c r="A7" s="28">
        <v>123.45677999999999</v>
      </c>
      <c r="B7" s="28">
        <f>ROUND(A7,-1)</f>
        <v>120</v>
      </c>
      <c r="C7" s="29" t="s">
        <v>67</v>
      </c>
      <c r="D7" s="28"/>
    </row>
    <row r="8" spans="1:4" x14ac:dyDescent="0.25">
      <c r="A8" s="28">
        <v>123.45677999999999</v>
      </c>
      <c r="B8" s="28">
        <f>ROUND(123.45678,2)</f>
        <v>123.46</v>
      </c>
      <c r="C8" s="29" t="s">
        <v>68</v>
      </c>
      <c r="D8" s="28"/>
    </row>
    <row r="9" spans="1:4" x14ac:dyDescent="0.25">
      <c r="A9" s="29" t="s">
        <v>60</v>
      </c>
      <c r="B9" s="28">
        <f t="shared" ref="B9:B10" si="0">ROUND(A9,2)</f>
        <v>123.46</v>
      </c>
      <c r="C9" s="29" t="s">
        <v>69</v>
      </c>
      <c r="D9" s="28" t="s">
        <v>62</v>
      </c>
    </row>
    <row r="10" spans="1:4" x14ac:dyDescent="0.25">
      <c r="A10" s="30">
        <v>123.45677999999999</v>
      </c>
      <c r="B10" s="28">
        <f t="shared" si="0"/>
        <v>123.46</v>
      </c>
      <c r="C10" s="29" t="s">
        <v>70</v>
      </c>
      <c r="D10" s="28" t="s">
        <v>61</v>
      </c>
    </row>
    <row r="11" spans="1:4" x14ac:dyDescent="0.25">
      <c r="A11" s="28">
        <v>123.45677999999999</v>
      </c>
      <c r="B11" s="28">
        <f>ROUND("123,45678",2)</f>
        <v>123.46</v>
      </c>
      <c r="C11" s="29" t="s">
        <v>135</v>
      </c>
      <c r="D11" s="28" t="s">
        <v>63</v>
      </c>
    </row>
    <row r="12" spans="1:4" x14ac:dyDescent="0.25">
      <c r="A12" s="28">
        <v>-123.45677999999999</v>
      </c>
      <c r="B12" s="28">
        <f>ROUND(A12,2)</f>
        <v>-123.46</v>
      </c>
      <c r="C12" s="29" t="s">
        <v>136</v>
      </c>
      <c r="D12" s="28" t="s">
        <v>137</v>
      </c>
    </row>
    <row r="13" spans="1:4" x14ac:dyDescent="0.25">
      <c r="A13" s="28">
        <v>2468.5790000000002</v>
      </c>
      <c r="B13" s="28">
        <f>ROUND(2468.579, -3)</f>
        <v>2000</v>
      </c>
      <c r="C13" s="29" t="s">
        <v>71</v>
      </c>
      <c r="D13" s="28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XFD2"/>
    </sheetView>
  </sheetViews>
  <sheetFormatPr baseColWidth="10" defaultRowHeight="15" x14ac:dyDescent="0.25"/>
  <cols>
    <col min="1" max="1" width="11.42578125" style="10"/>
    <col min="2" max="2" width="17.42578125" style="10" bestFit="1" customWidth="1"/>
    <col min="3" max="3" width="22.28515625" style="10" customWidth="1"/>
    <col min="4" max="16384" width="11.42578125" style="10"/>
  </cols>
  <sheetData>
    <row r="1" spans="1:4" ht="26.25" x14ac:dyDescent="0.4">
      <c r="A1" s="21" t="s">
        <v>141</v>
      </c>
      <c r="B1" s="22"/>
      <c r="C1" s="22"/>
    </row>
    <row r="3" spans="1:4" ht="15.75" thickBot="1" x14ac:dyDescent="0.3">
      <c r="A3" s="12" t="s">
        <v>12</v>
      </c>
      <c r="B3" s="12" t="s">
        <v>13</v>
      </c>
      <c r="C3" s="12" t="s">
        <v>14</v>
      </c>
      <c r="D3" s="12" t="s">
        <v>15</v>
      </c>
    </row>
    <row r="4" spans="1:4" x14ac:dyDescent="0.25">
      <c r="A4" s="28">
        <v>123.45677999999999</v>
      </c>
      <c r="B4" s="28">
        <f>ROUND(A4,2)</f>
        <v>123.46</v>
      </c>
      <c r="C4" s="29" t="s">
        <v>64</v>
      </c>
      <c r="D4" s="28"/>
    </row>
    <row r="5" spans="1:4" x14ac:dyDescent="0.25">
      <c r="A5" s="28">
        <v>123.45677999999999</v>
      </c>
      <c r="B5" s="28">
        <f>ROUND(A5,1)</f>
        <v>123.5</v>
      </c>
      <c r="C5" s="29" t="s">
        <v>65</v>
      </c>
      <c r="D5" s="28"/>
    </row>
    <row r="6" spans="1:4" x14ac:dyDescent="0.25">
      <c r="A6" s="28">
        <v>123.45677999999999</v>
      </c>
      <c r="B6" s="28">
        <f>ROUND(A6,0)</f>
        <v>123</v>
      </c>
      <c r="C6" s="29" t="s">
        <v>66</v>
      </c>
      <c r="D6" s="28"/>
    </row>
    <row r="7" spans="1:4" x14ac:dyDescent="0.25">
      <c r="A7" s="28">
        <v>123.45677999999999</v>
      </c>
      <c r="B7" s="28">
        <f>ROUND(A7,-1)</f>
        <v>120</v>
      </c>
      <c r="C7" s="29" t="s">
        <v>67</v>
      </c>
      <c r="D7" s="28"/>
    </row>
    <row r="8" spans="1:4" x14ac:dyDescent="0.25">
      <c r="A8" s="28">
        <v>123.45677999999999</v>
      </c>
      <c r="B8" s="28">
        <f>ROUND(123.45678,2)</f>
        <v>123.46</v>
      </c>
      <c r="C8" s="29" t="s">
        <v>68</v>
      </c>
      <c r="D8" s="28"/>
    </row>
    <row r="9" spans="1:4" x14ac:dyDescent="0.25">
      <c r="A9" s="29" t="s">
        <v>60</v>
      </c>
      <c r="B9" s="28">
        <f t="shared" ref="B9:B10" si="0">ROUND(A9,2)</f>
        <v>123.46</v>
      </c>
      <c r="C9" s="29" t="s">
        <v>69</v>
      </c>
      <c r="D9" s="28" t="s">
        <v>62</v>
      </c>
    </row>
    <row r="10" spans="1:4" x14ac:dyDescent="0.25">
      <c r="A10" s="30">
        <v>123.45677999999999</v>
      </c>
      <c r="B10" s="28">
        <f t="shared" si="0"/>
        <v>123.46</v>
      </c>
      <c r="C10" s="29" t="s">
        <v>70</v>
      </c>
      <c r="D10" s="28" t="s">
        <v>61</v>
      </c>
    </row>
    <row r="11" spans="1:4" x14ac:dyDescent="0.25">
      <c r="A11" s="28">
        <v>123.45677999999999</v>
      </c>
      <c r="B11" s="28">
        <f>ROUND("123,45678",2)</f>
        <v>123.46</v>
      </c>
      <c r="C11" s="29" t="s">
        <v>135</v>
      </c>
      <c r="D11" s="28" t="s">
        <v>63</v>
      </c>
    </row>
    <row r="12" spans="1:4" x14ac:dyDescent="0.25">
      <c r="A12" s="28">
        <v>-123.45677999999999</v>
      </c>
      <c r="B12" s="28">
        <f>ROUND(A12,2)</f>
        <v>-123.46</v>
      </c>
      <c r="C12" s="29" t="s">
        <v>136</v>
      </c>
      <c r="D12" s="28" t="s">
        <v>137</v>
      </c>
    </row>
    <row r="13" spans="1:4" x14ac:dyDescent="0.25">
      <c r="A13" s="28">
        <v>2468.5790000000002</v>
      </c>
      <c r="B13" s="28">
        <f>ROUND(2468.579, -3)</f>
        <v>2000</v>
      </c>
      <c r="C13" s="29" t="s">
        <v>71</v>
      </c>
      <c r="D13" s="28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2" sqref="A1:XFD2"/>
    </sheetView>
  </sheetViews>
  <sheetFormatPr baseColWidth="10" defaultRowHeight="15" x14ac:dyDescent="0.25"/>
  <cols>
    <col min="1" max="16384" width="11.42578125" style="10"/>
  </cols>
  <sheetData>
    <row r="1" spans="1:3" ht="26.25" x14ac:dyDescent="0.4">
      <c r="A1" s="21" t="s">
        <v>176</v>
      </c>
      <c r="B1" s="22"/>
      <c r="C1" s="22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2" sqref="A1:XFD2"/>
    </sheetView>
  </sheetViews>
  <sheetFormatPr baseColWidth="10" defaultRowHeight="15" x14ac:dyDescent="0.25"/>
  <cols>
    <col min="1" max="16384" width="11.42578125" style="10"/>
  </cols>
  <sheetData>
    <row r="1" spans="1:3" ht="26.25" x14ac:dyDescent="0.4">
      <c r="A1" s="21" t="s">
        <v>177</v>
      </c>
      <c r="B1" s="22"/>
      <c r="C1" s="22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2" sqref="A1:XFD2"/>
    </sheetView>
  </sheetViews>
  <sheetFormatPr baseColWidth="10" defaultRowHeight="15" x14ac:dyDescent="0.25"/>
  <cols>
    <col min="1" max="16384" width="11.42578125" style="10"/>
  </cols>
  <sheetData>
    <row r="1" spans="1:3" ht="26.25" x14ac:dyDescent="0.4">
      <c r="A1" s="21" t="s">
        <v>178</v>
      </c>
      <c r="B1" s="22"/>
      <c r="C1" s="22"/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3" sqref="A3"/>
    </sheetView>
  </sheetViews>
  <sheetFormatPr baseColWidth="10" defaultRowHeight="15" x14ac:dyDescent="0.25"/>
  <cols>
    <col min="1" max="16384" width="11.42578125" style="10"/>
  </cols>
  <sheetData>
    <row r="1" spans="1:3" ht="26.25" x14ac:dyDescent="0.4">
      <c r="A1" s="21" t="s">
        <v>179</v>
      </c>
      <c r="B1" s="22"/>
      <c r="C1" s="22"/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3" sqref="A3"/>
    </sheetView>
  </sheetViews>
  <sheetFormatPr baseColWidth="10" defaultRowHeight="15" x14ac:dyDescent="0.25"/>
  <cols>
    <col min="1" max="16384" width="11.42578125" style="10"/>
  </cols>
  <sheetData>
    <row r="1" spans="1:3" ht="26.25" x14ac:dyDescent="0.4">
      <c r="A1" s="21" t="s">
        <v>180</v>
      </c>
      <c r="B1" s="22"/>
      <c r="C1" s="22"/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3" sqref="A3"/>
    </sheetView>
  </sheetViews>
  <sheetFormatPr baseColWidth="10" defaultRowHeight="15" x14ac:dyDescent="0.25"/>
  <cols>
    <col min="1" max="16384" width="11.42578125" style="10"/>
  </cols>
  <sheetData>
    <row r="1" spans="1:3" ht="26.25" x14ac:dyDescent="0.4">
      <c r="A1" s="21" t="s">
        <v>181</v>
      </c>
      <c r="B1" s="22"/>
      <c r="C1" s="22"/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XFD1"/>
    </sheetView>
  </sheetViews>
  <sheetFormatPr baseColWidth="10" defaultRowHeight="15" x14ac:dyDescent="0.25"/>
  <cols>
    <col min="1" max="16384" width="11.42578125" style="10"/>
  </cols>
  <sheetData>
    <row r="1" spans="1:3" ht="26.25" x14ac:dyDescent="0.4">
      <c r="A1" s="21" t="s">
        <v>182</v>
      </c>
      <c r="B1" s="22"/>
      <c r="C1" s="22"/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12"/>
  <sheetViews>
    <sheetView workbookViewId="0">
      <selection activeCell="C17" sqref="C17"/>
    </sheetView>
  </sheetViews>
  <sheetFormatPr baseColWidth="10" defaultRowHeight="15" x14ac:dyDescent="0.25"/>
  <cols>
    <col min="1" max="1" width="11.42578125" style="10"/>
    <col min="2" max="2" width="18.140625" style="10" bestFit="1" customWidth="1"/>
    <col min="3" max="3" width="31.140625" style="10" bestFit="1" customWidth="1"/>
    <col min="4" max="16384" width="11.42578125" style="10"/>
  </cols>
  <sheetData>
    <row r="1" spans="1:3" ht="26.25" x14ac:dyDescent="0.4">
      <c r="A1" s="21" t="s">
        <v>183</v>
      </c>
      <c r="B1" s="22"/>
      <c r="C1" s="22"/>
    </row>
    <row r="3" spans="1:3" ht="15.75" thickBot="1" x14ac:dyDescent="0.3">
      <c r="A3" s="12" t="s">
        <v>191</v>
      </c>
      <c r="B3" s="12" t="s">
        <v>192</v>
      </c>
      <c r="C3" s="12" t="s">
        <v>193</v>
      </c>
    </row>
    <row r="4" spans="1:3" x14ac:dyDescent="0.25">
      <c r="A4" s="10">
        <v>20</v>
      </c>
      <c r="B4" s="10">
        <f>SIGN(A4)</f>
        <v>1</v>
      </c>
      <c r="C4" s="10" t="s">
        <v>194</v>
      </c>
    </row>
    <row r="5" spans="1:3" x14ac:dyDescent="0.25">
      <c r="A5" s="10">
        <v>-20</v>
      </c>
      <c r="B5" s="10">
        <f t="shared" ref="B5:B12" si="0">SIGN(A5)</f>
        <v>-1</v>
      </c>
      <c r="C5" s="10" t="s">
        <v>195</v>
      </c>
    </row>
    <row r="6" spans="1:3" x14ac:dyDescent="0.25">
      <c r="A6" s="10">
        <f>SUM(A4:A5)</f>
        <v>0</v>
      </c>
      <c r="B6" s="10">
        <f t="shared" si="0"/>
        <v>0</v>
      </c>
      <c r="C6" s="10" t="s">
        <v>196</v>
      </c>
    </row>
    <row r="7" spans="1:3" x14ac:dyDescent="0.25">
      <c r="A7" s="10">
        <f>A6*-1</f>
        <v>0</v>
      </c>
      <c r="B7" s="10">
        <f t="shared" si="0"/>
        <v>0</v>
      </c>
      <c r="C7" s="10" t="s">
        <v>197</v>
      </c>
    </row>
    <row r="8" spans="1:3" x14ac:dyDescent="0.25">
      <c r="A8" s="41" t="s">
        <v>188</v>
      </c>
      <c r="B8" s="10">
        <f t="shared" si="0"/>
        <v>1</v>
      </c>
      <c r="C8" s="10" t="s">
        <v>198</v>
      </c>
    </row>
    <row r="9" spans="1:3" x14ac:dyDescent="0.25">
      <c r="A9" s="41" t="s">
        <v>189</v>
      </c>
      <c r="B9" s="10">
        <f t="shared" si="0"/>
        <v>-1</v>
      </c>
      <c r="C9" s="10" t="s">
        <v>198</v>
      </c>
    </row>
    <row r="10" spans="1:3" x14ac:dyDescent="0.25">
      <c r="A10" s="41" t="s">
        <v>190</v>
      </c>
      <c r="B10" s="10">
        <f t="shared" si="0"/>
        <v>0</v>
      </c>
      <c r="C10" s="10" t="s">
        <v>198</v>
      </c>
    </row>
    <row r="11" spans="1:3" x14ac:dyDescent="0.25">
      <c r="A11" s="42">
        <v>0.1</v>
      </c>
      <c r="B11" s="10">
        <f t="shared" si="0"/>
        <v>1</v>
      </c>
      <c r="C11" s="10" t="s">
        <v>199</v>
      </c>
    </row>
    <row r="12" spans="1:3" x14ac:dyDescent="0.25">
      <c r="A12" s="42">
        <v>-0.1</v>
      </c>
      <c r="B12" s="10">
        <f t="shared" si="0"/>
        <v>-1</v>
      </c>
      <c r="C12" s="10" t="s">
        <v>200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10"/>
  <sheetViews>
    <sheetView workbookViewId="0">
      <selection activeCell="A3" sqref="A3:B3"/>
    </sheetView>
  </sheetViews>
  <sheetFormatPr baseColWidth="10" defaultRowHeight="15" x14ac:dyDescent="0.25"/>
  <cols>
    <col min="1" max="1" width="11.42578125" style="10"/>
    <col min="2" max="2" width="38.28515625" style="10" bestFit="1" customWidth="1"/>
    <col min="3" max="16384" width="11.42578125" style="10"/>
  </cols>
  <sheetData>
    <row r="1" spans="1:2" ht="26.25" x14ac:dyDescent="0.4">
      <c r="A1" s="21" t="s">
        <v>186</v>
      </c>
      <c r="B1" s="22"/>
    </row>
    <row r="3" spans="1:2" ht="15.75" thickBot="1" x14ac:dyDescent="0.3">
      <c r="A3" s="12" t="s">
        <v>207</v>
      </c>
      <c r="B3" s="12" t="s">
        <v>15</v>
      </c>
    </row>
    <row r="4" spans="1:2" x14ac:dyDescent="0.25">
      <c r="A4" s="10">
        <f>PI()</f>
        <v>3.1415926535897931</v>
      </c>
      <c r="B4" s="10" t="s">
        <v>166</v>
      </c>
    </row>
    <row r="5" spans="1:2" x14ac:dyDescent="0.25">
      <c r="A5" s="43">
        <f>PI()</f>
        <v>3.1415926535897931</v>
      </c>
      <c r="B5" s="10" t="s">
        <v>201</v>
      </c>
    </row>
    <row r="6" spans="1:2" x14ac:dyDescent="0.25">
      <c r="A6" s="10">
        <f>2*5*PI()</f>
        <v>31.415926535897931</v>
      </c>
      <c r="B6" s="10" t="s">
        <v>202</v>
      </c>
    </row>
    <row r="7" spans="1:2" x14ac:dyDescent="0.25">
      <c r="A7" s="10">
        <f>5^2*PI()</f>
        <v>78.539816339744831</v>
      </c>
      <c r="B7" s="10" t="s">
        <v>203</v>
      </c>
    </row>
    <row r="8" spans="1:2" x14ac:dyDescent="0.25">
      <c r="A8" s="10">
        <f>ROUND(PI(),2)</f>
        <v>3.14</v>
      </c>
      <c r="B8" s="10" t="s">
        <v>204</v>
      </c>
    </row>
    <row r="9" spans="1:2" x14ac:dyDescent="0.25">
      <c r="A9" s="10" t="b">
        <f>A8=A5</f>
        <v>0</v>
      </c>
      <c r="B9" s="10" t="s">
        <v>205</v>
      </c>
    </row>
    <row r="10" spans="1:2" x14ac:dyDescent="0.25">
      <c r="A10" s="10">
        <f>10*-PI()</f>
        <v>-31.415926535897931</v>
      </c>
      <c r="B10" s="10" t="s">
        <v>206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12"/>
  <sheetViews>
    <sheetView workbookViewId="0">
      <selection activeCell="E37" sqref="E37"/>
    </sheetView>
  </sheetViews>
  <sheetFormatPr baseColWidth="10" defaultRowHeight="15" x14ac:dyDescent="0.25"/>
  <cols>
    <col min="1" max="1" width="11.42578125" style="10"/>
    <col min="2" max="2" width="12" style="10" bestFit="1" customWidth="1"/>
    <col min="3" max="3" width="58.140625" style="10" bestFit="1" customWidth="1"/>
    <col min="4" max="16384" width="11.42578125" style="10"/>
  </cols>
  <sheetData>
    <row r="1" spans="1:3" ht="26.25" x14ac:dyDescent="0.4">
      <c r="A1" s="21" t="s">
        <v>184</v>
      </c>
      <c r="B1" s="22"/>
      <c r="C1" s="22"/>
    </row>
    <row r="3" spans="1:3" ht="15.75" thickBot="1" x14ac:dyDescent="0.3">
      <c r="A3" s="12" t="s">
        <v>12</v>
      </c>
      <c r="B3" s="12" t="s">
        <v>207</v>
      </c>
      <c r="C3" s="12" t="s">
        <v>15</v>
      </c>
    </row>
    <row r="4" spans="1:3" x14ac:dyDescent="0.25">
      <c r="A4" s="10">
        <v>121</v>
      </c>
      <c r="B4" s="10">
        <f>SQRT(A4)</f>
        <v>11</v>
      </c>
      <c r="C4" s="10" t="s">
        <v>208</v>
      </c>
    </row>
    <row r="5" spans="1:3" x14ac:dyDescent="0.25">
      <c r="A5" s="10">
        <f>11*11</f>
        <v>121</v>
      </c>
      <c r="B5" s="10">
        <f t="shared" ref="B5:B7" si="0">SQRT(A5)</f>
        <v>11</v>
      </c>
      <c r="C5" s="10" t="s">
        <v>209</v>
      </c>
    </row>
    <row r="6" spans="1:3" x14ac:dyDescent="0.25">
      <c r="A6" s="10">
        <f>11^2</f>
        <v>121</v>
      </c>
      <c r="B6" s="10">
        <f t="shared" si="0"/>
        <v>11</v>
      </c>
      <c r="C6" s="10" t="s">
        <v>210</v>
      </c>
    </row>
    <row r="7" spans="1:3" x14ac:dyDescent="0.25">
      <c r="A7" s="10">
        <v>-121</v>
      </c>
      <c r="B7" s="10" t="e">
        <f t="shared" si="0"/>
        <v>#NUM!</v>
      </c>
      <c r="C7" s="10" t="s">
        <v>211</v>
      </c>
    </row>
    <row r="8" spans="1:3" x14ac:dyDescent="0.25">
      <c r="A8" s="10">
        <v>-121</v>
      </c>
      <c r="B8" s="10">
        <f>SQRT(ABS(A8))</f>
        <v>11</v>
      </c>
      <c r="C8" s="10" t="s">
        <v>212</v>
      </c>
    </row>
    <row r="9" spans="1:3" x14ac:dyDescent="0.25">
      <c r="A9" s="10">
        <v>37.851999999999997</v>
      </c>
      <c r="B9" s="10">
        <f>SQRT(A9)</f>
        <v>6.152397906507673</v>
      </c>
      <c r="C9" s="10" t="s">
        <v>213</v>
      </c>
    </row>
    <row r="11" spans="1:3" x14ac:dyDescent="0.25">
      <c r="A11" s="10">
        <v>121</v>
      </c>
      <c r="B11" s="10">
        <f>A11^(1/2)</f>
        <v>11</v>
      </c>
      <c r="C11" s="10" t="s">
        <v>214</v>
      </c>
    </row>
    <row r="12" spans="1:3" x14ac:dyDescent="0.25">
      <c r="A12" s="10">
        <v>121</v>
      </c>
      <c r="B12" s="10">
        <f>A12^(1/3)</f>
        <v>4.9460874432487012</v>
      </c>
      <c r="C12" s="10" t="s">
        <v>215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F18"/>
  <sheetViews>
    <sheetView workbookViewId="0">
      <selection activeCell="A2" sqref="A2"/>
    </sheetView>
  </sheetViews>
  <sheetFormatPr baseColWidth="10" defaultRowHeight="15" x14ac:dyDescent="0.25"/>
  <cols>
    <col min="1" max="1" width="13" style="10" bestFit="1" customWidth="1"/>
    <col min="2" max="2" width="19.140625" style="10" bestFit="1" customWidth="1"/>
    <col min="3" max="3" width="15.42578125" style="24" customWidth="1"/>
    <col min="4" max="4" width="39.42578125" style="23" bestFit="1" customWidth="1"/>
    <col min="5" max="16384" width="11.42578125" style="10"/>
  </cols>
  <sheetData>
    <row r="1" spans="1:6" ht="26.25" x14ac:dyDescent="0.4">
      <c r="A1" s="21" t="s">
        <v>185</v>
      </c>
      <c r="B1" s="22"/>
      <c r="C1" s="22"/>
      <c r="D1" s="10"/>
    </row>
    <row r="2" spans="1:6" x14ac:dyDescent="0.25">
      <c r="C2" s="10"/>
      <c r="D2" s="10"/>
    </row>
    <row r="3" spans="1:6" x14ac:dyDescent="0.25">
      <c r="A3" s="10" t="str">
        <f>ROMAN(499)</f>
        <v>CDXCIX</v>
      </c>
      <c r="B3" s="11" t="s">
        <v>92</v>
      </c>
      <c r="C3" s="24" t="s">
        <v>96</v>
      </c>
      <c r="D3" s="23" t="s">
        <v>94</v>
      </c>
      <c r="E3" s="25">
        <v>499</v>
      </c>
      <c r="F3" s="26" t="s">
        <v>113</v>
      </c>
    </row>
    <row r="4" spans="1:6" x14ac:dyDescent="0.25">
      <c r="A4" s="10" t="str">
        <f>ROMAN(499,0)</f>
        <v>CDXCIX</v>
      </c>
      <c r="B4" s="11" t="s">
        <v>93</v>
      </c>
      <c r="C4" s="24" t="s">
        <v>96</v>
      </c>
      <c r="D4" s="23" t="s">
        <v>95</v>
      </c>
    </row>
    <row r="5" spans="1:6" x14ac:dyDescent="0.25">
      <c r="A5" s="10" t="str">
        <f>ROMAN(499,1)</f>
        <v>LDVLIV</v>
      </c>
      <c r="B5" s="11" t="s">
        <v>98</v>
      </c>
      <c r="C5" s="24" t="s">
        <v>97</v>
      </c>
      <c r="D5" s="23" t="s">
        <v>100</v>
      </c>
    </row>
    <row r="6" spans="1:6" x14ac:dyDescent="0.25">
      <c r="A6" s="10" t="str">
        <f>ROMAN(499,2)</f>
        <v>XDIX</v>
      </c>
      <c r="B6" s="11" t="s">
        <v>99</v>
      </c>
      <c r="C6" s="24" t="s">
        <v>104</v>
      </c>
      <c r="D6" s="23" t="s">
        <v>101</v>
      </c>
    </row>
    <row r="7" spans="1:6" x14ac:dyDescent="0.25">
      <c r="A7" s="10" t="str">
        <f>ROMAN(499,3)</f>
        <v>VDIV</v>
      </c>
      <c r="B7" s="11" t="s">
        <v>105</v>
      </c>
      <c r="C7" s="24" t="s">
        <v>106</v>
      </c>
      <c r="D7" s="23" t="s">
        <v>102</v>
      </c>
    </row>
    <row r="8" spans="1:6" x14ac:dyDescent="0.25">
      <c r="A8" s="10" t="str">
        <f>ROMAN(499,4)</f>
        <v>ID</v>
      </c>
      <c r="B8" s="11" t="s">
        <v>107</v>
      </c>
      <c r="C8" s="24" t="s">
        <v>108</v>
      </c>
      <c r="D8" s="23" t="s">
        <v>103</v>
      </c>
    </row>
    <row r="9" spans="1:6" x14ac:dyDescent="0.25">
      <c r="A9" s="10" t="str">
        <f>ROMAN(E3)</f>
        <v>CDXCIX</v>
      </c>
      <c r="B9" s="11" t="s">
        <v>109</v>
      </c>
      <c r="C9" s="24" t="s">
        <v>96</v>
      </c>
      <c r="D9" s="23" t="s">
        <v>110</v>
      </c>
    </row>
    <row r="10" spans="1:6" x14ac:dyDescent="0.25">
      <c r="A10" s="10" t="str">
        <f>ROMAN("499")</f>
        <v>CDXCIX</v>
      </c>
      <c r="B10" s="11" t="s">
        <v>111</v>
      </c>
      <c r="D10" s="23" t="s">
        <v>112</v>
      </c>
    </row>
    <row r="11" spans="1:6" x14ac:dyDescent="0.25">
      <c r="A11" s="10" t="str">
        <f>ROMAN(F3)</f>
        <v>CDXCIX</v>
      </c>
      <c r="B11" s="11" t="s">
        <v>114</v>
      </c>
      <c r="D11" s="23" t="s">
        <v>115</v>
      </c>
    </row>
    <row r="12" spans="1:6" x14ac:dyDescent="0.25">
      <c r="A12" s="10" t="str">
        <f>ROMAN(F3+100)</f>
        <v>DXCIX</v>
      </c>
      <c r="B12" s="11" t="s">
        <v>116</v>
      </c>
      <c r="D12" s="23" t="s">
        <v>117</v>
      </c>
    </row>
    <row r="13" spans="1:6" x14ac:dyDescent="0.25">
      <c r="A13" s="10" t="str">
        <f>ROMAN(3999)</f>
        <v>MMMCMXCIX</v>
      </c>
      <c r="B13" s="11" t="s">
        <v>118</v>
      </c>
      <c r="D13" s="23" t="s">
        <v>119</v>
      </c>
    </row>
    <row r="14" spans="1:6" x14ac:dyDescent="0.25">
      <c r="A14" s="10" t="e">
        <f>ROMAN(3999+1)</f>
        <v>#VALUE!</v>
      </c>
      <c r="B14" s="11" t="s">
        <v>120</v>
      </c>
      <c r="C14" s="24" t="s">
        <v>121</v>
      </c>
      <c r="D14" s="23" t="s">
        <v>122</v>
      </c>
    </row>
    <row r="15" spans="1:6" x14ac:dyDescent="0.25">
      <c r="A15" s="10" t="e">
        <f>ROMAN(-399)</f>
        <v>#VALUE!</v>
      </c>
      <c r="B15" s="11" t="s">
        <v>123</v>
      </c>
      <c r="C15" s="24" t="s">
        <v>121</v>
      </c>
      <c r="D15" s="23" t="s">
        <v>124</v>
      </c>
    </row>
    <row r="16" spans="1:6" x14ac:dyDescent="0.25">
      <c r="A16" s="10" t="str">
        <f>ROMAN(0)</f>
        <v/>
      </c>
      <c r="B16" s="11" t="s">
        <v>125</v>
      </c>
      <c r="C16" s="24" t="s">
        <v>126</v>
      </c>
      <c r="D16" s="23" t="s">
        <v>127</v>
      </c>
    </row>
    <row r="17" spans="1:4" x14ac:dyDescent="0.25">
      <c r="A17" s="10" t="str">
        <f>ROMAN(499.5)</f>
        <v>CDXCIX</v>
      </c>
      <c r="B17" s="11" t="s">
        <v>128</v>
      </c>
      <c r="C17" s="24" t="s">
        <v>129</v>
      </c>
      <c r="D17" s="23" t="s">
        <v>130</v>
      </c>
    </row>
    <row r="18" spans="1:4" x14ac:dyDescent="0.25">
      <c r="A18" s="10" t="e">
        <f>ROMAN(A16+100)</f>
        <v>#VALUE!</v>
      </c>
      <c r="B18" s="11" t="s">
        <v>131</v>
      </c>
      <c r="C18" s="24" t="s">
        <v>121</v>
      </c>
      <c r="D18" s="23" t="s">
        <v>132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24</vt:i4>
      </vt:variant>
    </vt:vector>
  </HeadingPairs>
  <TitlesOfParts>
    <vt:vector size="24" baseType="lpstr">
      <vt:lpstr>Übersicht</vt:lpstr>
      <vt:lpstr>SUMME() diverse</vt:lpstr>
      <vt:lpstr>Quartale</vt:lpstr>
      <vt:lpstr>MITTELWERT()</vt:lpstr>
      <vt:lpstr>MIN() &amp; MAX()</vt:lpstr>
      <vt:lpstr>GANZZAHL()</vt:lpstr>
      <vt:lpstr>RUNDEN()</vt:lpstr>
      <vt:lpstr>AUFRUNDEN()</vt:lpstr>
      <vt:lpstr>ABRUNDEN()</vt:lpstr>
      <vt:lpstr>VRUNDEN()</vt:lpstr>
      <vt:lpstr>KÜRZEN()</vt:lpstr>
      <vt:lpstr>OBERGRENZE()</vt:lpstr>
      <vt:lpstr>UNTERGRENZE()</vt:lpstr>
      <vt:lpstr>REST()</vt:lpstr>
      <vt:lpstr>ZUFALLSZAHL()</vt:lpstr>
      <vt:lpstr>ZUFALLSBEREICH()</vt:lpstr>
      <vt:lpstr>SUMMEWENN()</vt:lpstr>
      <vt:lpstr>SUMMEWENNS()</vt:lpstr>
      <vt:lpstr>SUMMENPRODUKT()</vt:lpstr>
      <vt:lpstr>ABS()</vt:lpstr>
      <vt:lpstr>VORZEICHEN()</vt:lpstr>
      <vt:lpstr>PI()</vt:lpstr>
      <vt:lpstr>WURZEL()</vt:lpstr>
      <vt:lpstr>RÖMISCH()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 @ GMG-CC.de</dc:creator>
  <cp:lastModifiedBy>Günther Mumme @ GMG-CC.de</cp:lastModifiedBy>
  <dcterms:created xsi:type="dcterms:W3CDTF">2013-05-11T21:32:35Z</dcterms:created>
  <dcterms:modified xsi:type="dcterms:W3CDTF">2014-04-21T16:07:19Z</dcterms:modified>
</cp:coreProperties>
</file>