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Data\      Data aus Blog\Musterloesungen\Datum_Zeit\"/>
    </mc:Choice>
  </mc:AlternateContent>
  <bookViews>
    <workbookView xWindow="120" yWindow="45" windowWidth="15180" windowHeight="8070" activeTab="2"/>
  </bookViews>
  <sheets>
    <sheet name="Reinigungsplan" sheetId="1" r:id="rId1"/>
    <sheet name="Jahresplan Farbe" sheetId="3" r:id="rId2"/>
    <sheet name="Jahreskalender" sheetId="4" r:id="rId3"/>
    <sheet name="Mieter" sheetId="2" r:id="rId4"/>
  </sheets>
  <definedNames>
    <definedName name="_xlnm._FilterDatabase" localSheetId="0" hidden="1">Reinigungsplan!$A$1:$C$366</definedName>
    <definedName name="AMP">Mieter!$F$1</definedName>
    <definedName name="Jahr_2014">Reinigungsplan!$A$2:$B$366</definedName>
    <definedName name="Legende" localSheetId="2">Jahreskalender!$AC$5:$AD$13</definedName>
    <definedName name="Legende">'Jahresplan Farbe'!$Z$5:$AA$13</definedName>
    <definedName name="Mieter">Mieter!$A$1:$C$10</definedName>
    <definedName name="NeuJahr" localSheetId="2">Jahreskalender!$C$2</definedName>
    <definedName name="NeuJahr">'Jahresplan Farbe'!$B$2</definedName>
    <definedName name="RWStart">Mieter!$F$3</definedName>
    <definedName name="Start" localSheetId="2">Jahreskalender!$D$2</definedName>
    <definedName name="Start">'Jahresplan Farbe'!$C$2</definedName>
  </definedNames>
  <calcPr calcId="162913"/>
</workbook>
</file>

<file path=xl/calcChain.xml><?xml version="1.0" encoding="utf-8"?>
<calcChain xmlns="http://schemas.openxmlformats.org/spreadsheetml/2006/main">
  <c r="F4" i="2" l="1"/>
  <c r="E3" i="2"/>
  <c r="G3" i="2"/>
  <c r="H3" i="2" s="1"/>
  <c r="Z6" i="3"/>
  <c r="Z7" i="3"/>
  <c r="Z8" i="3"/>
  <c r="Z9" i="3"/>
  <c r="Z10" i="3"/>
  <c r="Z11" i="3"/>
  <c r="Z12" i="3"/>
  <c r="Z13" i="3"/>
  <c r="Z5" i="3"/>
  <c r="C367" i="1"/>
  <c r="B367" i="1"/>
  <c r="A367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H8" i="4" l="1"/>
  <c r="AH7" i="4"/>
  <c r="AH6" i="4"/>
  <c r="AH5" i="4"/>
  <c r="C4" i="4"/>
  <c r="C6" i="4" s="1"/>
  <c r="AF6" i="4"/>
  <c r="AF7" i="4"/>
  <c r="AF8" i="4"/>
  <c r="AF9" i="4"/>
  <c r="AF10" i="4"/>
  <c r="AF11" i="4"/>
  <c r="AF12" i="4"/>
  <c r="AF13" i="4"/>
  <c r="AF5" i="4"/>
  <c r="U34" i="4"/>
  <c r="U36" i="4" s="1"/>
  <c r="L34" i="4"/>
  <c r="L36" i="4" s="1"/>
  <c r="C34" i="4"/>
  <c r="C36" i="4" s="1"/>
  <c r="U24" i="4"/>
  <c r="U26" i="4" s="1"/>
  <c r="V26" i="4" s="1"/>
  <c r="W26" i="4" s="1"/>
  <c r="X26" i="4" s="1"/>
  <c r="Y26" i="4" s="1"/>
  <c r="Z26" i="4" s="1"/>
  <c r="AA26" i="4" s="1"/>
  <c r="L24" i="4"/>
  <c r="L26" i="4" s="1"/>
  <c r="C24" i="4"/>
  <c r="C26" i="4" s="1"/>
  <c r="U14" i="4"/>
  <c r="U16" i="4" s="1"/>
  <c r="L14" i="4"/>
  <c r="L16" i="4" s="1"/>
  <c r="M16" i="4" s="1"/>
  <c r="N16" i="4" s="1"/>
  <c r="O16" i="4" s="1"/>
  <c r="P16" i="4" s="1"/>
  <c r="Q16" i="4" s="1"/>
  <c r="R16" i="4" s="1"/>
  <c r="C14" i="4"/>
  <c r="C16" i="4" s="1"/>
  <c r="U4" i="4"/>
  <c r="U6" i="4" s="1"/>
  <c r="L4" i="4"/>
  <c r="L6" i="4" s="1"/>
  <c r="B6" i="4"/>
  <c r="D6" i="4"/>
  <c r="M26" i="4"/>
  <c r="N26" i="4" s="1"/>
  <c r="O26" i="4" s="1"/>
  <c r="P26" i="4" s="1"/>
  <c r="Q26" i="4" s="1"/>
  <c r="R26" i="4" s="1"/>
  <c r="V16" i="4"/>
  <c r="W16" i="4" s="1"/>
  <c r="X16" i="4"/>
  <c r="Y16" i="4" s="1"/>
  <c r="Z16" i="4" s="1"/>
  <c r="AA16" i="4" s="1"/>
  <c r="D16" i="4"/>
  <c r="E16" i="4" s="1"/>
  <c r="F16" i="4"/>
  <c r="G16" i="4" s="1"/>
  <c r="H16" i="4" s="1"/>
  <c r="I16" i="4" s="1"/>
  <c r="AC13" i="4"/>
  <c r="AC12" i="4"/>
  <c r="AC11" i="4"/>
  <c r="AC10" i="4"/>
  <c r="AC9" i="4"/>
  <c r="AC8" i="4"/>
  <c r="AC7" i="4"/>
  <c r="AC6" i="4"/>
  <c r="V6" i="4"/>
  <c r="W6" i="4"/>
  <c r="X6" i="4" s="1"/>
  <c r="Y6" i="4" s="1"/>
  <c r="Z6" i="4" s="1"/>
  <c r="AA6" i="4" s="1"/>
  <c r="M6" i="4"/>
  <c r="N6" i="4" s="1"/>
  <c r="O6" i="4"/>
  <c r="P6" i="4" s="1"/>
  <c r="Q6" i="4" s="1"/>
  <c r="R6" i="4" s="1"/>
  <c r="E6" i="4"/>
  <c r="F6" i="4"/>
  <c r="G6" i="4" s="1"/>
  <c r="H6" i="4" s="1"/>
  <c r="I6" i="4" s="1"/>
  <c r="AC5" i="4"/>
  <c r="H2" i="4"/>
  <c r="D2" i="4"/>
  <c r="C1" i="4"/>
  <c r="B14" i="3"/>
  <c r="B16" i="3" s="1"/>
  <c r="C16" i="3" s="1"/>
  <c r="D16" i="3" s="1"/>
  <c r="E16" i="3" s="1"/>
  <c r="F16" i="3" s="1"/>
  <c r="G16" i="3" s="1"/>
  <c r="H16" i="3" s="1"/>
  <c r="B17" i="3"/>
  <c r="C17" i="3" s="1"/>
  <c r="D17" i="3" s="1"/>
  <c r="E17" i="3" s="1"/>
  <c r="F17" i="3" s="1"/>
  <c r="G17" i="3" s="1"/>
  <c r="H17" i="3" s="1"/>
  <c r="B18" i="3"/>
  <c r="B19" i="3" s="1"/>
  <c r="B20" i="3" s="1"/>
  <c r="C20" i="3" s="1"/>
  <c r="C19" i="3"/>
  <c r="D19" i="3" s="1"/>
  <c r="E19" i="3" s="1"/>
  <c r="F19" i="3" s="1"/>
  <c r="G19" i="3" s="1"/>
  <c r="H19" i="3" s="1"/>
  <c r="D20" i="3"/>
  <c r="E20" i="3" s="1"/>
  <c r="F20" i="3" s="1"/>
  <c r="G20" i="3" s="1"/>
  <c r="H20" i="3" s="1"/>
  <c r="B4" i="3"/>
  <c r="B6" i="3"/>
  <c r="B7" i="3" s="1"/>
  <c r="B8" i="3" s="1"/>
  <c r="B9" i="3"/>
  <c r="B10" i="3" s="1"/>
  <c r="G2" i="3"/>
  <c r="R34" i="3"/>
  <c r="R36" i="3" s="1"/>
  <c r="R37" i="3" s="1"/>
  <c r="J34" i="3"/>
  <c r="J36" i="3"/>
  <c r="K36" i="3"/>
  <c r="L36" i="3" s="1"/>
  <c r="M36" i="3" s="1"/>
  <c r="N36" i="3"/>
  <c r="O36" i="3" s="1"/>
  <c r="P36" i="3" s="1"/>
  <c r="R24" i="3"/>
  <c r="R26" i="3"/>
  <c r="S26" i="3"/>
  <c r="T26" i="3" s="1"/>
  <c r="U26" i="3" s="1"/>
  <c r="V26" i="3" s="1"/>
  <c r="W26" i="3" s="1"/>
  <c r="X26" i="3" s="1"/>
  <c r="J24" i="3"/>
  <c r="J26" i="3"/>
  <c r="K26" i="3" s="1"/>
  <c r="L26" i="3" s="1"/>
  <c r="M26" i="3" s="1"/>
  <c r="N26" i="3" s="1"/>
  <c r="O26" i="3" s="1"/>
  <c r="P26" i="3" s="1"/>
  <c r="B34" i="3"/>
  <c r="B36" i="3"/>
  <c r="R14" i="3"/>
  <c r="R16" i="3" s="1"/>
  <c r="S16" i="3" s="1"/>
  <c r="T16" i="3" s="1"/>
  <c r="U16" i="3" s="1"/>
  <c r="V16" i="3" s="1"/>
  <c r="W16" i="3" s="1"/>
  <c r="X16" i="3" s="1"/>
  <c r="R17" i="3"/>
  <c r="R18" i="3"/>
  <c r="R19" i="3" s="1"/>
  <c r="J14" i="3"/>
  <c r="J16" i="3"/>
  <c r="J17" i="3" s="1"/>
  <c r="J18" i="3" s="1"/>
  <c r="S17" i="3"/>
  <c r="T17" i="3" s="1"/>
  <c r="U17" i="3" s="1"/>
  <c r="V17" i="3" s="1"/>
  <c r="W17" i="3" s="1"/>
  <c r="X17" i="3" s="1"/>
  <c r="J4" i="3"/>
  <c r="B24" i="3"/>
  <c r="B26" i="3" s="1"/>
  <c r="R4" i="3"/>
  <c r="J37" i="3"/>
  <c r="J38" i="3"/>
  <c r="K38" i="3" s="1"/>
  <c r="L38" i="3" s="1"/>
  <c r="M38" i="3" s="1"/>
  <c r="N38" i="3" s="1"/>
  <c r="O38" i="3" s="1"/>
  <c r="P38" i="3" s="1"/>
  <c r="J39" i="3"/>
  <c r="J40" i="3" s="1"/>
  <c r="B37" i="3"/>
  <c r="B38" i="3"/>
  <c r="B39" i="3"/>
  <c r="C39" i="3" s="1"/>
  <c r="D39" i="3" s="1"/>
  <c r="E39" i="3" s="1"/>
  <c r="F39" i="3" s="1"/>
  <c r="G39" i="3" s="1"/>
  <c r="H39" i="3" s="1"/>
  <c r="B40" i="3"/>
  <c r="B41" i="3" s="1"/>
  <c r="C41" i="3" s="1"/>
  <c r="D41" i="3" s="1"/>
  <c r="E41" i="3" s="1"/>
  <c r="F41" i="3" s="1"/>
  <c r="G41" i="3" s="1"/>
  <c r="H41" i="3" s="1"/>
  <c r="C40" i="3"/>
  <c r="D40" i="3" s="1"/>
  <c r="E40" i="3" s="1"/>
  <c r="F40" i="3" s="1"/>
  <c r="G40" i="3" s="1"/>
  <c r="H40" i="3" s="1"/>
  <c r="K39" i="3"/>
  <c r="L39" i="3" s="1"/>
  <c r="M39" i="3" s="1"/>
  <c r="N39" i="3" s="1"/>
  <c r="O39" i="3" s="1"/>
  <c r="P39" i="3" s="1"/>
  <c r="C38" i="3"/>
  <c r="D38" i="3" s="1"/>
  <c r="E38" i="3" s="1"/>
  <c r="F38" i="3" s="1"/>
  <c r="G38" i="3" s="1"/>
  <c r="H38" i="3" s="1"/>
  <c r="K37" i="3"/>
  <c r="L37" i="3" s="1"/>
  <c r="M37" i="3" s="1"/>
  <c r="N37" i="3" s="1"/>
  <c r="O37" i="3" s="1"/>
  <c r="P37" i="3" s="1"/>
  <c r="C37" i="3"/>
  <c r="D37" i="3"/>
  <c r="E37" i="3"/>
  <c r="F37" i="3" s="1"/>
  <c r="G37" i="3" s="1"/>
  <c r="H37" i="3" s="1"/>
  <c r="S36" i="3"/>
  <c r="T36" i="3" s="1"/>
  <c r="U36" i="3" s="1"/>
  <c r="V36" i="3" s="1"/>
  <c r="W36" i="3" s="1"/>
  <c r="X36" i="3" s="1"/>
  <c r="C36" i="3"/>
  <c r="D36" i="3"/>
  <c r="E36" i="3"/>
  <c r="F36" i="3" s="1"/>
  <c r="G36" i="3" s="1"/>
  <c r="H36" i="3" s="1"/>
  <c r="R27" i="3"/>
  <c r="R28" i="3" s="1"/>
  <c r="J27" i="3"/>
  <c r="J28" i="3"/>
  <c r="J29" i="3" s="1"/>
  <c r="K27" i="3"/>
  <c r="L27" i="3" s="1"/>
  <c r="M27" i="3" s="1"/>
  <c r="N27" i="3" s="1"/>
  <c r="O27" i="3" s="1"/>
  <c r="P27" i="3" s="1"/>
  <c r="R6" i="3"/>
  <c r="R7" i="3"/>
  <c r="R8" i="3" s="1"/>
  <c r="S6" i="3"/>
  <c r="T6" i="3"/>
  <c r="U6" i="3" s="1"/>
  <c r="V6" i="3" s="1"/>
  <c r="W6" i="3" s="1"/>
  <c r="X6" i="3" s="1"/>
  <c r="J6" i="3"/>
  <c r="J7" i="3" s="1"/>
  <c r="K6" i="3"/>
  <c r="L6" i="3" s="1"/>
  <c r="M6" i="3" s="1"/>
  <c r="N6" i="3"/>
  <c r="O6" i="3" s="1"/>
  <c r="P6" i="3" s="1"/>
  <c r="C7" i="3"/>
  <c r="D7" i="3"/>
  <c r="E7" i="3" s="1"/>
  <c r="F7" i="3" s="1"/>
  <c r="G7" i="3" s="1"/>
  <c r="H7" i="3"/>
  <c r="C8" i="3"/>
  <c r="D8" i="3" s="1"/>
  <c r="E8" i="3" s="1"/>
  <c r="F8" i="3" s="1"/>
  <c r="G8" i="3" s="1"/>
  <c r="H8" i="3" s="1"/>
  <c r="C9" i="3"/>
  <c r="D9" i="3"/>
  <c r="E9" i="3" s="1"/>
  <c r="F9" i="3" s="1"/>
  <c r="G9" i="3" s="1"/>
  <c r="H9" i="3"/>
  <c r="C6" i="3"/>
  <c r="D6" i="3" s="1"/>
  <c r="E6" i="3" s="1"/>
  <c r="F6" i="3" s="1"/>
  <c r="G6" i="3" s="1"/>
  <c r="H6" i="3" s="1"/>
  <c r="C2" i="3"/>
  <c r="B1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2" i="1"/>
  <c r="F1" i="2"/>
  <c r="B3" i="1" s="1"/>
  <c r="B362" i="1" l="1"/>
  <c r="B354" i="1"/>
  <c r="B342" i="1"/>
  <c r="B330" i="1"/>
  <c r="B314" i="1"/>
  <c r="B302" i="1"/>
  <c r="B290" i="1"/>
  <c r="B278" i="1"/>
  <c r="B266" i="1"/>
  <c r="B250" i="1"/>
  <c r="B238" i="1"/>
  <c r="B226" i="1"/>
  <c r="B214" i="1"/>
  <c r="B202" i="1"/>
  <c r="B190" i="1"/>
  <c r="B178" i="1"/>
  <c r="B166" i="1"/>
  <c r="B154" i="1"/>
  <c r="B142" i="1"/>
  <c r="B130" i="1"/>
  <c r="B118" i="1"/>
  <c r="B106" i="1"/>
  <c r="B94" i="1"/>
  <c r="B82" i="1"/>
  <c r="B70" i="1"/>
  <c r="B58" i="1"/>
  <c r="B46" i="1"/>
  <c r="B34" i="1"/>
  <c r="B22" i="1"/>
  <c r="B18" i="1"/>
  <c r="B6" i="1"/>
  <c r="B365" i="1"/>
  <c r="B361" i="1"/>
  <c r="B357" i="1"/>
  <c r="B353" i="1"/>
  <c r="B349" i="1"/>
  <c r="B345" i="1"/>
  <c r="B341" i="1"/>
  <c r="B337" i="1"/>
  <c r="B333" i="1"/>
  <c r="B329" i="1"/>
  <c r="B325" i="1"/>
  <c r="B321" i="1"/>
  <c r="B317" i="1"/>
  <c r="B313" i="1"/>
  <c r="B309" i="1"/>
  <c r="B305" i="1"/>
  <c r="B301" i="1"/>
  <c r="B297" i="1"/>
  <c r="B293" i="1"/>
  <c r="B289" i="1"/>
  <c r="B285" i="1"/>
  <c r="B281" i="1"/>
  <c r="B277" i="1"/>
  <c r="B273" i="1"/>
  <c r="B269" i="1"/>
  <c r="B265" i="1"/>
  <c r="B261" i="1"/>
  <c r="B257" i="1"/>
  <c r="B253" i="1"/>
  <c r="B249" i="1"/>
  <c r="B245" i="1"/>
  <c r="B241" i="1"/>
  <c r="B237" i="1"/>
  <c r="B233" i="1"/>
  <c r="B229" i="1"/>
  <c r="B225" i="1"/>
  <c r="B221" i="1"/>
  <c r="B217" i="1"/>
  <c r="B213" i="1"/>
  <c r="B209" i="1"/>
  <c r="B205" i="1"/>
  <c r="B201" i="1"/>
  <c r="B197" i="1"/>
  <c r="B193" i="1"/>
  <c r="B189" i="1"/>
  <c r="B185" i="1"/>
  <c r="B181" i="1"/>
  <c r="B177" i="1"/>
  <c r="B173" i="1"/>
  <c r="B169" i="1"/>
  <c r="B165" i="1"/>
  <c r="B161" i="1"/>
  <c r="B157" i="1"/>
  <c r="B153" i="1"/>
  <c r="B149" i="1"/>
  <c r="B145" i="1"/>
  <c r="B141" i="1"/>
  <c r="B137" i="1"/>
  <c r="B133" i="1"/>
  <c r="B129" i="1"/>
  <c r="B125" i="1"/>
  <c r="B121" i="1"/>
  <c r="B117" i="1"/>
  <c r="B113" i="1"/>
  <c r="B109" i="1"/>
  <c r="B105" i="1"/>
  <c r="B101" i="1"/>
  <c r="B97" i="1"/>
  <c r="B93" i="1"/>
  <c r="B89" i="1"/>
  <c r="B85" i="1"/>
  <c r="B81" i="1"/>
  <c r="B77" i="1"/>
  <c r="B73" i="1"/>
  <c r="B69" i="1"/>
  <c r="B65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9" i="1"/>
  <c r="B5" i="1"/>
  <c r="R20" i="3"/>
  <c r="S19" i="3"/>
  <c r="T19" i="3" s="1"/>
  <c r="U19" i="3" s="1"/>
  <c r="V19" i="3" s="1"/>
  <c r="W19" i="3" s="1"/>
  <c r="X19" i="3" s="1"/>
  <c r="B366" i="1"/>
  <c r="B358" i="1"/>
  <c r="B346" i="1"/>
  <c r="B334" i="1"/>
  <c r="B322" i="1"/>
  <c r="B310" i="1"/>
  <c r="B298" i="1"/>
  <c r="B286" i="1"/>
  <c r="B274" i="1"/>
  <c r="B262" i="1"/>
  <c r="B254" i="1"/>
  <c r="B242" i="1"/>
  <c r="B230" i="1"/>
  <c r="B218" i="1"/>
  <c r="B206" i="1"/>
  <c r="B194" i="1"/>
  <c r="B182" i="1"/>
  <c r="B170" i="1"/>
  <c r="B158" i="1"/>
  <c r="B146" i="1"/>
  <c r="B134" i="1"/>
  <c r="B122" i="1"/>
  <c r="B110" i="1"/>
  <c r="B98" i="1"/>
  <c r="B86" i="1"/>
  <c r="B74" i="1"/>
  <c r="B62" i="1"/>
  <c r="B50" i="1"/>
  <c r="B38" i="1"/>
  <c r="B26" i="1"/>
  <c r="B10" i="1"/>
  <c r="B364" i="1"/>
  <c r="B360" i="1"/>
  <c r="B356" i="1"/>
  <c r="B352" i="1"/>
  <c r="B348" i="1"/>
  <c r="B344" i="1"/>
  <c r="B340" i="1"/>
  <c r="B336" i="1"/>
  <c r="B332" i="1"/>
  <c r="B328" i="1"/>
  <c r="B324" i="1"/>
  <c r="B320" i="1"/>
  <c r="B316" i="1"/>
  <c r="B312" i="1"/>
  <c r="B308" i="1"/>
  <c r="B304" i="1"/>
  <c r="B300" i="1"/>
  <c r="B296" i="1"/>
  <c r="B292" i="1"/>
  <c r="B288" i="1"/>
  <c r="B284" i="1"/>
  <c r="B280" i="1"/>
  <c r="B276" i="1"/>
  <c r="B272" i="1"/>
  <c r="B268" i="1"/>
  <c r="B264" i="1"/>
  <c r="B260" i="1"/>
  <c r="B256" i="1"/>
  <c r="B252" i="1"/>
  <c r="B248" i="1"/>
  <c r="B244" i="1"/>
  <c r="B240" i="1"/>
  <c r="B236" i="1"/>
  <c r="B232" i="1"/>
  <c r="B228" i="1"/>
  <c r="B224" i="1"/>
  <c r="B220" i="1"/>
  <c r="B216" i="1"/>
  <c r="B212" i="1"/>
  <c r="B208" i="1"/>
  <c r="B204" i="1"/>
  <c r="B200" i="1"/>
  <c r="B196" i="1"/>
  <c r="B192" i="1"/>
  <c r="B188" i="1"/>
  <c r="B184" i="1"/>
  <c r="B180" i="1"/>
  <c r="B176" i="1"/>
  <c r="B172" i="1"/>
  <c r="B168" i="1"/>
  <c r="B164" i="1"/>
  <c r="B160" i="1"/>
  <c r="B156" i="1"/>
  <c r="B152" i="1"/>
  <c r="B148" i="1"/>
  <c r="B144" i="1"/>
  <c r="B140" i="1"/>
  <c r="B136" i="1"/>
  <c r="B132" i="1"/>
  <c r="B128" i="1"/>
  <c r="B124" i="1"/>
  <c r="B120" i="1"/>
  <c r="B116" i="1"/>
  <c r="B112" i="1"/>
  <c r="B108" i="1"/>
  <c r="B104" i="1"/>
  <c r="B100" i="1"/>
  <c r="B96" i="1"/>
  <c r="B92" i="1"/>
  <c r="B88" i="1"/>
  <c r="B84" i="1"/>
  <c r="B80" i="1"/>
  <c r="B76" i="1"/>
  <c r="B72" i="1"/>
  <c r="B68" i="1"/>
  <c r="B64" i="1"/>
  <c r="B60" i="1"/>
  <c r="B56" i="1"/>
  <c r="B52" i="1"/>
  <c r="B48" i="1"/>
  <c r="B44" i="1"/>
  <c r="B40" i="1"/>
  <c r="B36" i="1"/>
  <c r="B32" i="1"/>
  <c r="B28" i="1"/>
  <c r="B24" i="1"/>
  <c r="B20" i="1"/>
  <c r="B16" i="1"/>
  <c r="B12" i="1"/>
  <c r="B8" i="1"/>
  <c r="B4" i="1"/>
  <c r="K29" i="3"/>
  <c r="L29" i="3" s="1"/>
  <c r="M29" i="3" s="1"/>
  <c r="N29" i="3" s="1"/>
  <c r="O29" i="3" s="1"/>
  <c r="P29" i="3" s="1"/>
  <c r="J30" i="3"/>
  <c r="B11" i="3"/>
  <c r="C11" i="3" s="1"/>
  <c r="D11" i="3" s="1"/>
  <c r="E11" i="3" s="1"/>
  <c r="F11" i="3" s="1"/>
  <c r="G11" i="3" s="1"/>
  <c r="H11" i="3" s="1"/>
  <c r="C10" i="3"/>
  <c r="D10" i="3" s="1"/>
  <c r="E10" i="3" s="1"/>
  <c r="F10" i="3" s="1"/>
  <c r="G10" i="3" s="1"/>
  <c r="H10" i="3" s="1"/>
  <c r="B350" i="1"/>
  <c r="B338" i="1"/>
  <c r="B326" i="1"/>
  <c r="B318" i="1"/>
  <c r="B306" i="1"/>
  <c r="B294" i="1"/>
  <c r="B282" i="1"/>
  <c r="B270" i="1"/>
  <c r="B258" i="1"/>
  <c r="B246" i="1"/>
  <c r="B234" i="1"/>
  <c r="B222" i="1"/>
  <c r="B210" i="1"/>
  <c r="B198" i="1"/>
  <c r="B186" i="1"/>
  <c r="B174" i="1"/>
  <c r="B162" i="1"/>
  <c r="B150" i="1"/>
  <c r="B138" i="1"/>
  <c r="B126" i="1"/>
  <c r="B114" i="1"/>
  <c r="B102" i="1"/>
  <c r="B90" i="1"/>
  <c r="B78" i="1"/>
  <c r="B66" i="1"/>
  <c r="B54" i="1"/>
  <c r="B42" i="1"/>
  <c r="B30" i="1"/>
  <c r="B14" i="1"/>
  <c r="B2" i="1"/>
  <c r="B363" i="1"/>
  <c r="B359" i="1"/>
  <c r="B355" i="1"/>
  <c r="B351" i="1"/>
  <c r="B347" i="1"/>
  <c r="B343" i="1"/>
  <c r="B339" i="1"/>
  <c r="B335" i="1"/>
  <c r="B331" i="1"/>
  <c r="B327" i="1"/>
  <c r="B323" i="1"/>
  <c r="B319" i="1"/>
  <c r="B315" i="1"/>
  <c r="B311" i="1"/>
  <c r="B307" i="1"/>
  <c r="B303" i="1"/>
  <c r="B299" i="1"/>
  <c r="B295" i="1"/>
  <c r="B291" i="1"/>
  <c r="B287" i="1"/>
  <c r="B283" i="1"/>
  <c r="B279" i="1"/>
  <c r="B275" i="1"/>
  <c r="B271" i="1"/>
  <c r="B267" i="1"/>
  <c r="B263" i="1"/>
  <c r="B259" i="1"/>
  <c r="B255" i="1"/>
  <c r="B251" i="1"/>
  <c r="B247" i="1"/>
  <c r="B243" i="1"/>
  <c r="B239" i="1"/>
  <c r="B235" i="1"/>
  <c r="B231" i="1"/>
  <c r="B227" i="1"/>
  <c r="B223" i="1"/>
  <c r="B219" i="1"/>
  <c r="B215" i="1"/>
  <c r="B211" i="1"/>
  <c r="B207" i="1"/>
  <c r="B203" i="1"/>
  <c r="B199" i="1"/>
  <c r="B195" i="1"/>
  <c r="B191" i="1"/>
  <c r="B187" i="1"/>
  <c r="B183" i="1"/>
  <c r="B179" i="1"/>
  <c r="B175" i="1"/>
  <c r="B171" i="1"/>
  <c r="B167" i="1"/>
  <c r="B163" i="1"/>
  <c r="B159" i="1"/>
  <c r="B155" i="1"/>
  <c r="B151" i="1"/>
  <c r="B147" i="1"/>
  <c r="B143" i="1"/>
  <c r="B139" i="1"/>
  <c r="B135" i="1"/>
  <c r="B131" i="1"/>
  <c r="B127" i="1"/>
  <c r="B123" i="1"/>
  <c r="B119" i="1"/>
  <c r="B115" i="1"/>
  <c r="B111" i="1"/>
  <c r="B107" i="1"/>
  <c r="B103" i="1"/>
  <c r="B99" i="1"/>
  <c r="B95" i="1"/>
  <c r="B91" i="1"/>
  <c r="B87" i="1"/>
  <c r="B83" i="1"/>
  <c r="B79" i="1"/>
  <c r="B75" i="1"/>
  <c r="B71" i="1"/>
  <c r="B67" i="1"/>
  <c r="B63" i="1"/>
  <c r="B59" i="1"/>
  <c r="B55" i="1"/>
  <c r="B51" i="1"/>
  <c r="B47" i="1"/>
  <c r="B43" i="1"/>
  <c r="B39" i="1"/>
  <c r="B35" i="1"/>
  <c r="B31" i="1"/>
  <c r="B27" i="1"/>
  <c r="B23" i="1"/>
  <c r="B19" i="1"/>
  <c r="B15" i="1"/>
  <c r="B11" i="1"/>
  <c r="B7" i="1"/>
  <c r="R9" i="3"/>
  <c r="S8" i="3"/>
  <c r="T8" i="3" s="1"/>
  <c r="U8" i="3" s="1"/>
  <c r="V8" i="3" s="1"/>
  <c r="W8" i="3" s="1"/>
  <c r="X8" i="3" s="1"/>
  <c r="K18" i="3"/>
  <c r="L18" i="3" s="1"/>
  <c r="M18" i="3" s="1"/>
  <c r="N18" i="3" s="1"/>
  <c r="O18" i="3" s="1"/>
  <c r="P18" i="3" s="1"/>
  <c r="J19" i="3"/>
  <c r="S37" i="3"/>
  <c r="T37" i="3" s="1"/>
  <c r="U37" i="3" s="1"/>
  <c r="V37" i="3" s="1"/>
  <c r="W37" i="3" s="1"/>
  <c r="X37" i="3" s="1"/>
  <c r="R38" i="3"/>
  <c r="J8" i="3"/>
  <c r="K7" i="3"/>
  <c r="L7" i="3" s="1"/>
  <c r="M7" i="3" s="1"/>
  <c r="N7" i="3" s="1"/>
  <c r="O7" i="3" s="1"/>
  <c r="P7" i="3" s="1"/>
  <c r="S28" i="3"/>
  <c r="T28" i="3" s="1"/>
  <c r="U28" i="3" s="1"/>
  <c r="V28" i="3" s="1"/>
  <c r="W28" i="3" s="1"/>
  <c r="X28" i="3" s="1"/>
  <c r="R29" i="3"/>
  <c r="J41" i="3"/>
  <c r="K41" i="3" s="1"/>
  <c r="L41" i="3" s="1"/>
  <c r="M41" i="3" s="1"/>
  <c r="N41" i="3" s="1"/>
  <c r="O41" i="3" s="1"/>
  <c r="P41" i="3" s="1"/>
  <c r="K40" i="3"/>
  <c r="L40" i="3" s="1"/>
  <c r="M40" i="3" s="1"/>
  <c r="N40" i="3" s="1"/>
  <c r="O40" i="3" s="1"/>
  <c r="P40" i="3" s="1"/>
  <c r="C26" i="3"/>
  <c r="D26" i="3" s="1"/>
  <c r="E26" i="3" s="1"/>
  <c r="F26" i="3" s="1"/>
  <c r="G26" i="3" s="1"/>
  <c r="H26" i="3" s="1"/>
  <c r="B27" i="3"/>
  <c r="S27" i="3"/>
  <c r="T27" i="3" s="1"/>
  <c r="U27" i="3" s="1"/>
  <c r="V27" i="3" s="1"/>
  <c r="W27" i="3" s="1"/>
  <c r="X27" i="3" s="1"/>
  <c r="K28" i="3"/>
  <c r="L28" i="3" s="1"/>
  <c r="M28" i="3" s="1"/>
  <c r="N28" i="3" s="1"/>
  <c r="O28" i="3" s="1"/>
  <c r="P28" i="3" s="1"/>
  <c r="K17" i="3"/>
  <c r="L17" i="3" s="1"/>
  <c r="M17" i="3" s="1"/>
  <c r="N17" i="3" s="1"/>
  <c r="O17" i="3" s="1"/>
  <c r="P17" i="3" s="1"/>
  <c r="B21" i="3"/>
  <c r="C21" i="3" s="1"/>
  <c r="D21" i="3" s="1"/>
  <c r="E21" i="3" s="1"/>
  <c r="F21" i="3" s="1"/>
  <c r="G21" i="3" s="1"/>
  <c r="H21" i="3" s="1"/>
  <c r="S7" i="3"/>
  <c r="T7" i="3" s="1"/>
  <c r="U7" i="3" s="1"/>
  <c r="V7" i="3" s="1"/>
  <c r="W7" i="3" s="1"/>
  <c r="X7" i="3" s="1"/>
  <c r="K16" i="3"/>
  <c r="L16" i="3" s="1"/>
  <c r="M16" i="3" s="1"/>
  <c r="N16" i="3" s="1"/>
  <c r="O16" i="3" s="1"/>
  <c r="P16" i="3" s="1"/>
  <c r="S18" i="3"/>
  <c r="T18" i="3" s="1"/>
  <c r="U18" i="3" s="1"/>
  <c r="V18" i="3" s="1"/>
  <c r="W18" i="3" s="1"/>
  <c r="X18" i="3" s="1"/>
  <c r="C18" i="3"/>
  <c r="D18" i="3" s="1"/>
  <c r="E18" i="3" s="1"/>
  <c r="F18" i="3" s="1"/>
  <c r="G18" i="3" s="1"/>
  <c r="H18" i="3" s="1"/>
  <c r="L7" i="4"/>
  <c r="K6" i="4"/>
  <c r="U7" i="4"/>
  <c r="T6" i="4"/>
  <c r="C27" i="4"/>
  <c r="B26" i="4"/>
  <c r="D26" i="4"/>
  <c r="E26" i="4" s="1"/>
  <c r="F26" i="4" s="1"/>
  <c r="G26" i="4" s="1"/>
  <c r="H26" i="4" s="1"/>
  <c r="I26" i="4" s="1"/>
  <c r="L37" i="4"/>
  <c r="K36" i="4"/>
  <c r="M36" i="4"/>
  <c r="N36" i="4" s="1"/>
  <c r="O36" i="4" s="1"/>
  <c r="P36" i="4" s="1"/>
  <c r="Q36" i="4" s="1"/>
  <c r="R36" i="4" s="1"/>
  <c r="C17" i="4"/>
  <c r="B16" i="4"/>
  <c r="L27" i="4"/>
  <c r="K26" i="4"/>
  <c r="U37" i="4"/>
  <c r="T36" i="4"/>
  <c r="V36" i="4"/>
  <c r="W36" i="4" s="1"/>
  <c r="X36" i="4" s="1"/>
  <c r="Y36" i="4" s="1"/>
  <c r="Z36" i="4" s="1"/>
  <c r="AA36" i="4" s="1"/>
  <c r="L17" i="4"/>
  <c r="K16" i="4"/>
  <c r="U27" i="4"/>
  <c r="T26" i="4"/>
  <c r="U17" i="4"/>
  <c r="T16" i="4"/>
  <c r="C37" i="4"/>
  <c r="B36" i="4"/>
  <c r="D36" i="4"/>
  <c r="E36" i="4" s="1"/>
  <c r="F36" i="4" s="1"/>
  <c r="G36" i="4" s="1"/>
  <c r="H36" i="4" s="1"/>
  <c r="I36" i="4" s="1"/>
  <c r="C7" i="4"/>
  <c r="AE9" i="4"/>
  <c r="AH9" i="4" s="1"/>
  <c r="B37" i="4" l="1"/>
  <c r="D37" i="4"/>
  <c r="E37" i="4" s="1"/>
  <c r="F37" i="4" s="1"/>
  <c r="G37" i="4" s="1"/>
  <c r="H37" i="4" s="1"/>
  <c r="I37" i="4" s="1"/>
  <c r="C38" i="4"/>
  <c r="T27" i="4"/>
  <c r="U28" i="4"/>
  <c r="V27" i="4"/>
  <c r="W27" i="4" s="1"/>
  <c r="X27" i="4" s="1"/>
  <c r="Y27" i="4" s="1"/>
  <c r="Z27" i="4" s="1"/>
  <c r="AA27" i="4" s="1"/>
  <c r="M37" i="4"/>
  <c r="N37" i="4" s="1"/>
  <c r="O37" i="4" s="1"/>
  <c r="P37" i="4" s="1"/>
  <c r="Q37" i="4" s="1"/>
  <c r="R37" i="4" s="1"/>
  <c r="L38" i="4"/>
  <c r="K37" i="4"/>
  <c r="B28" i="3"/>
  <c r="C27" i="3"/>
  <c r="D27" i="3" s="1"/>
  <c r="E27" i="3" s="1"/>
  <c r="F27" i="3" s="1"/>
  <c r="G27" i="3" s="1"/>
  <c r="H27" i="3" s="1"/>
  <c r="R30" i="3"/>
  <c r="S29" i="3"/>
  <c r="T29" i="3" s="1"/>
  <c r="U29" i="3" s="1"/>
  <c r="V29" i="3" s="1"/>
  <c r="W29" i="3" s="1"/>
  <c r="X29" i="3" s="1"/>
  <c r="R39" i="3"/>
  <c r="S38" i="3"/>
  <c r="T38" i="3" s="1"/>
  <c r="U38" i="3" s="1"/>
  <c r="V38" i="3" s="1"/>
  <c r="W38" i="3" s="1"/>
  <c r="X38" i="3" s="1"/>
  <c r="J31" i="3"/>
  <c r="K31" i="3" s="1"/>
  <c r="L31" i="3" s="1"/>
  <c r="M31" i="3" s="1"/>
  <c r="N31" i="3" s="1"/>
  <c r="O31" i="3" s="1"/>
  <c r="P31" i="3" s="1"/>
  <c r="K30" i="3"/>
  <c r="L30" i="3" s="1"/>
  <c r="M30" i="3" s="1"/>
  <c r="N30" i="3" s="1"/>
  <c r="O30" i="3" s="1"/>
  <c r="P30" i="3" s="1"/>
  <c r="AE10" i="4"/>
  <c r="AH10" i="4" s="1"/>
  <c r="C8" i="4"/>
  <c r="B7" i="4"/>
  <c r="D7" i="4"/>
  <c r="E7" i="4" s="1"/>
  <c r="F7" i="4" s="1"/>
  <c r="G7" i="4" s="1"/>
  <c r="H7" i="4" s="1"/>
  <c r="I7" i="4" s="1"/>
  <c r="T37" i="4"/>
  <c r="V37" i="4"/>
  <c r="W37" i="4" s="1"/>
  <c r="X37" i="4" s="1"/>
  <c r="Y37" i="4" s="1"/>
  <c r="Z37" i="4" s="1"/>
  <c r="AA37" i="4" s="1"/>
  <c r="U38" i="4"/>
  <c r="B17" i="4"/>
  <c r="D17" i="4"/>
  <c r="E17" i="4" s="1"/>
  <c r="F17" i="4" s="1"/>
  <c r="G17" i="4" s="1"/>
  <c r="H17" i="4" s="1"/>
  <c r="I17" i="4" s="1"/>
  <c r="C18" i="4"/>
  <c r="U8" i="4"/>
  <c r="T7" i="4"/>
  <c r="V7" i="4"/>
  <c r="W7" i="4" s="1"/>
  <c r="X7" i="4" s="1"/>
  <c r="Y7" i="4" s="1"/>
  <c r="Z7" i="4" s="1"/>
  <c r="AA7" i="4" s="1"/>
  <c r="S9" i="3"/>
  <c r="T9" i="3" s="1"/>
  <c r="U9" i="3" s="1"/>
  <c r="V9" i="3" s="1"/>
  <c r="W9" i="3" s="1"/>
  <c r="X9" i="3" s="1"/>
  <c r="R10" i="3"/>
  <c r="R21" i="3"/>
  <c r="S21" i="3" s="1"/>
  <c r="T21" i="3" s="1"/>
  <c r="U21" i="3" s="1"/>
  <c r="V21" i="3" s="1"/>
  <c r="W21" i="3" s="1"/>
  <c r="X21" i="3" s="1"/>
  <c r="S20" i="3"/>
  <c r="T20" i="3" s="1"/>
  <c r="U20" i="3" s="1"/>
  <c r="V20" i="3" s="1"/>
  <c r="W20" i="3" s="1"/>
  <c r="X20" i="3" s="1"/>
  <c r="T17" i="4"/>
  <c r="U18" i="4"/>
  <c r="V17" i="4"/>
  <c r="W17" i="4" s="1"/>
  <c r="X17" i="4" s="1"/>
  <c r="Y17" i="4" s="1"/>
  <c r="Z17" i="4" s="1"/>
  <c r="AA17" i="4" s="1"/>
  <c r="K17" i="4"/>
  <c r="M17" i="4"/>
  <c r="N17" i="4" s="1"/>
  <c r="O17" i="4" s="1"/>
  <c r="P17" i="4" s="1"/>
  <c r="Q17" i="4" s="1"/>
  <c r="R17" i="4" s="1"/>
  <c r="L18" i="4"/>
  <c r="J20" i="3"/>
  <c r="K19" i="3"/>
  <c r="L19" i="3" s="1"/>
  <c r="M19" i="3" s="1"/>
  <c r="N19" i="3" s="1"/>
  <c r="O19" i="3" s="1"/>
  <c r="P19" i="3" s="1"/>
  <c r="K27" i="4"/>
  <c r="M27" i="4"/>
  <c r="N27" i="4" s="1"/>
  <c r="O27" i="4" s="1"/>
  <c r="P27" i="4" s="1"/>
  <c r="Q27" i="4" s="1"/>
  <c r="R27" i="4" s="1"/>
  <c r="L28" i="4"/>
  <c r="C28" i="4"/>
  <c r="B27" i="4"/>
  <c r="D27" i="4"/>
  <c r="E27" i="4" s="1"/>
  <c r="F27" i="4" s="1"/>
  <c r="G27" i="4" s="1"/>
  <c r="H27" i="4" s="1"/>
  <c r="I27" i="4" s="1"/>
  <c r="L8" i="4"/>
  <c r="K7" i="4"/>
  <c r="M7" i="4"/>
  <c r="N7" i="4" s="1"/>
  <c r="O7" i="4" s="1"/>
  <c r="P7" i="4" s="1"/>
  <c r="Q7" i="4" s="1"/>
  <c r="R7" i="4" s="1"/>
  <c r="K8" i="3"/>
  <c r="L8" i="3" s="1"/>
  <c r="M8" i="3" s="1"/>
  <c r="N8" i="3" s="1"/>
  <c r="O8" i="3" s="1"/>
  <c r="P8" i="3" s="1"/>
  <c r="J9" i="3"/>
  <c r="C29" i="4" l="1"/>
  <c r="B28" i="4"/>
  <c r="D28" i="4"/>
  <c r="E28" i="4" s="1"/>
  <c r="F28" i="4" s="1"/>
  <c r="G28" i="4" s="1"/>
  <c r="H28" i="4" s="1"/>
  <c r="I28" i="4" s="1"/>
  <c r="L19" i="4"/>
  <c r="K18" i="4"/>
  <c r="M18" i="4"/>
  <c r="N18" i="4" s="1"/>
  <c r="O18" i="4" s="1"/>
  <c r="P18" i="4" s="1"/>
  <c r="Q18" i="4" s="1"/>
  <c r="R18" i="4" s="1"/>
  <c r="U19" i="4"/>
  <c r="T18" i="4"/>
  <c r="V18" i="4"/>
  <c r="W18" i="4" s="1"/>
  <c r="X18" i="4" s="1"/>
  <c r="Y18" i="4" s="1"/>
  <c r="Z18" i="4" s="1"/>
  <c r="AA18" i="4" s="1"/>
  <c r="S10" i="3"/>
  <c r="T10" i="3" s="1"/>
  <c r="U10" i="3" s="1"/>
  <c r="V10" i="3" s="1"/>
  <c r="W10" i="3" s="1"/>
  <c r="X10" i="3" s="1"/>
  <c r="R11" i="3"/>
  <c r="S11" i="3" s="1"/>
  <c r="T11" i="3" s="1"/>
  <c r="U11" i="3" s="1"/>
  <c r="V11" i="3" s="1"/>
  <c r="W11" i="3" s="1"/>
  <c r="X11" i="3" s="1"/>
  <c r="U9" i="4"/>
  <c r="T8" i="4"/>
  <c r="V8" i="4"/>
  <c r="W8" i="4" s="1"/>
  <c r="X8" i="4" s="1"/>
  <c r="Y8" i="4" s="1"/>
  <c r="Z8" i="4" s="1"/>
  <c r="AA8" i="4" s="1"/>
  <c r="V38" i="4"/>
  <c r="W38" i="4" s="1"/>
  <c r="X38" i="4" s="1"/>
  <c r="Y38" i="4" s="1"/>
  <c r="Z38" i="4" s="1"/>
  <c r="AA38" i="4" s="1"/>
  <c r="U39" i="4"/>
  <c r="T38" i="4"/>
  <c r="S30" i="3"/>
  <c r="T30" i="3" s="1"/>
  <c r="U30" i="3" s="1"/>
  <c r="V30" i="3" s="1"/>
  <c r="W30" i="3" s="1"/>
  <c r="X30" i="3" s="1"/>
  <c r="R31" i="3"/>
  <c r="S31" i="3" s="1"/>
  <c r="T31" i="3" s="1"/>
  <c r="U31" i="3" s="1"/>
  <c r="V31" i="3" s="1"/>
  <c r="W31" i="3" s="1"/>
  <c r="X31" i="3" s="1"/>
  <c r="L39" i="4"/>
  <c r="K38" i="4"/>
  <c r="M38" i="4"/>
  <c r="N38" i="4" s="1"/>
  <c r="O38" i="4" s="1"/>
  <c r="P38" i="4" s="1"/>
  <c r="Q38" i="4" s="1"/>
  <c r="R38" i="4" s="1"/>
  <c r="J10" i="3"/>
  <c r="K9" i="3"/>
  <c r="L9" i="3" s="1"/>
  <c r="M9" i="3" s="1"/>
  <c r="N9" i="3" s="1"/>
  <c r="O9" i="3" s="1"/>
  <c r="P9" i="3" s="1"/>
  <c r="L29" i="4"/>
  <c r="K28" i="4"/>
  <c r="M28" i="4"/>
  <c r="N28" i="4" s="1"/>
  <c r="O28" i="4" s="1"/>
  <c r="P28" i="4" s="1"/>
  <c r="Q28" i="4" s="1"/>
  <c r="R28" i="4" s="1"/>
  <c r="C19" i="4"/>
  <c r="B18" i="4"/>
  <c r="D18" i="4"/>
  <c r="E18" i="4" s="1"/>
  <c r="F18" i="4" s="1"/>
  <c r="G18" i="4" s="1"/>
  <c r="H18" i="4" s="1"/>
  <c r="I18" i="4" s="1"/>
  <c r="AE11" i="4"/>
  <c r="AH11" i="4" s="1"/>
  <c r="C9" i="4"/>
  <c r="B8" i="4"/>
  <c r="D8" i="4"/>
  <c r="E8" i="4" s="1"/>
  <c r="F8" i="4" s="1"/>
  <c r="G8" i="4" s="1"/>
  <c r="H8" i="4" s="1"/>
  <c r="I8" i="4" s="1"/>
  <c r="D38" i="4"/>
  <c r="E38" i="4" s="1"/>
  <c r="F38" i="4" s="1"/>
  <c r="G38" i="4" s="1"/>
  <c r="H38" i="4" s="1"/>
  <c r="I38" i="4" s="1"/>
  <c r="C39" i="4"/>
  <c r="B38" i="4"/>
  <c r="R40" i="3"/>
  <c r="S39" i="3"/>
  <c r="T39" i="3" s="1"/>
  <c r="U39" i="3" s="1"/>
  <c r="V39" i="3" s="1"/>
  <c r="W39" i="3" s="1"/>
  <c r="X39" i="3" s="1"/>
  <c r="C28" i="3"/>
  <c r="D28" i="3" s="1"/>
  <c r="E28" i="3" s="1"/>
  <c r="F28" i="3" s="1"/>
  <c r="G28" i="3" s="1"/>
  <c r="H28" i="3" s="1"/>
  <c r="B29" i="3"/>
  <c r="K8" i="4"/>
  <c r="L9" i="4"/>
  <c r="M8" i="4"/>
  <c r="N8" i="4" s="1"/>
  <c r="O8" i="4" s="1"/>
  <c r="P8" i="4" s="1"/>
  <c r="Q8" i="4" s="1"/>
  <c r="R8" i="4" s="1"/>
  <c r="J21" i="3"/>
  <c r="K21" i="3" s="1"/>
  <c r="L21" i="3" s="1"/>
  <c r="M21" i="3" s="1"/>
  <c r="N21" i="3" s="1"/>
  <c r="O21" i="3" s="1"/>
  <c r="P21" i="3" s="1"/>
  <c r="K20" i="3"/>
  <c r="L20" i="3" s="1"/>
  <c r="M20" i="3" s="1"/>
  <c r="N20" i="3" s="1"/>
  <c r="O20" i="3" s="1"/>
  <c r="P20" i="3" s="1"/>
  <c r="U29" i="4"/>
  <c r="T28" i="4"/>
  <c r="V28" i="4"/>
  <c r="W28" i="4" s="1"/>
  <c r="X28" i="4" s="1"/>
  <c r="Y28" i="4" s="1"/>
  <c r="Z28" i="4" s="1"/>
  <c r="AA28" i="4" s="1"/>
  <c r="L30" i="4" l="1"/>
  <c r="K29" i="4"/>
  <c r="M29" i="4"/>
  <c r="N29" i="4" s="1"/>
  <c r="O29" i="4" s="1"/>
  <c r="P29" i="4" s="1"/>
  <c r="Q29" i="4" s="1"/>
  <c r="R29" i="4" s="1"/>
  <c r="C30" i="4"/>
  <c r="B29" i="4"/>
  <c r="D29" i="4"/>
  <c r="E29" i="4" s="1"/>
  <c r="F29" i="4" s="1"/>
  <c r="G29" i="4" s="1"/>
  <c r="H29" i="4" s="1"/>
  <c r="I29" i="4" s="1"/>
  <c r="D39" i="4"/>
  <c r="E39" i="4" s="1"/>
  <c r="F39" i="4" s="1"/>
  <c r="G39" i="4" s="1"/>
  <c r="H39" i="4" s="1"/>
  <c r="I39" i="4" s="1"/>
  <c r="C40" i="4"/>
  <c r="B39" i="4"/>
  <c r="C10" i="4"/>
  <c r="AE12" i="4"/>
  <c r="AH12" i="4" s="1"/>
  <c r="B9" i="4"/>
  <c r="D9" i="4"/>
  <c r="E9" i="4" s="1"/>
  <c r="F9" i="4" s="1"/>
  <c r="G9" i="4" s="1"/>
  <c r="H9" i="4" s="1"/>
  <c r="I9" i="4" s="1"/>
  <c r="C20" i="4"/>
  <c r="B19" i="4"/>
  <c r="D19" i="4"/>
  <c r="E19" i="4" s="1"/>
  <c r="F19" i="4" s="1"/>
  <c r="G19" i="4" s="1"/>
  <c r="H19" i="4" s="1"/>
  <c r="I19" i="4" s="1"/>
  <c r="M39" i="4"/>
  <c r="N39" i="4" s="1"/>
  <c r="O39" i="4" s="1"/>
  <c r="P39" i="4" s="1"/>
  <c r="Q39" i="4" s="1"/>
  <c r="R39" i="4" s="1"/>
  <c r="L40" i="4"/>
  <c r="K39" i="4"/>
  <c r="U40" i="4"/>
  <c r="V39" i="4"/>
  <c r="W39" i="4" s="1"/>
  <c r="X39" i="4" s="1"/>
  <c r="Y39" i="4" s="1"/>
  <c r="Z39" i="4" s="1"/>
  <c r="AA39" i="4" s="1"/>
  <c r="T39" i="4"/>
  <c r="T9" i="4"/>
  <c r="U10" i="4"/>
  <c r="V9" i="4"/>
  <c r="W9" i="4" s="1"/>
  <c r="X9" i="4" s="1"/>
  <c r="Y9" i="4" s="1"/>
  <c r="Z9" i="4" s="1"/>
  <c r="AA9" i="4" s="1"/>
  <c r="K19" i="4"/>
  <c r="M19" i="4"/>
  <c r="N19" i="4" s="1"/>
  <c r="O19" i="4" s="1"/>
  <c r="P19" i="4" s="1"/>
  <c r="Q19" i="4" s="1"/>
  <c r="R19" i="4" s="1"/>
  <c r="L20" i="4"/>
  <c r="K10" i="3"/>
  <c r="L10" i="3" s="1"/>
  <c r="M10" i="3" s="1"/>
  <c r="N10" i="3" s="1"/>
  <c r="O10" i="3" s="1"/>
  <c r="P10" i="3" s="1"/>
  <c r="J11" i="3"/>
  <c r="K11" i="3" s="1"/>
  <c r="L11" i="3" s="1"/>
  <c r="M11" i="3" s="1"/>
  <c r="N11" i="3" s="1"/>
  <c r="O11" i="3" s="1"/>
  <c r="P11" i="3" s="1"/>
  <c r="U20" i="4"/>
  <c r="V19" i="4"/>
  <c r="W19" i="4" s="1"/>
  <c r="X19" i="4" s="1"/>
  <c r="Y19" i="4" s="1"/>
  <c r="Z19" i="4" s="1"/>
  <c r="AA19" i="4" s="1"/>
  <c r="T19" i="4"/>
  <c r="B30" i="3"/>
  <c r="C29" i="3"/>
  <c r="D29" i="3" s="1"/>
  <c r="E29" i="3" s="1"/>
  <c r="F29" i="3" s="1"/>
  <c r="G29" i="3" s="1"/>
  <c r="H29" i="3" s="1"/>
  <c r="T29" i="4"/>
  <c r="U30" i="4"/>
  <c r="V29" i="4"/>
  <c r="W29" i="4" s="1"/>
  <c r="X29" i="4" s="1"/>
  <c r="Y29" i="4" s="1"/>
  <c r="Z29" i="4" s="1"/>
  <c r="AA29" i="4" s="1"/>
  <c r="L10" i="4"/>
  <c r="K9" i="4"/>
  <c r="M9" i="4"/>
  <c r="N9" i="4" s="1"/>
  <c r="O9" i="4" s="1"/>
  <c r="P9" i="4" s="1"/>
  <c r="Q9" i="4" s="1"/>
  <c r="R9" i="4" s="1"/>
  <c r="R41" i="3"/>
  <c r="S41" i="3" s="1"/>
  <c r="T41" i="3" s="1"/>
  <c r="U41" i="3" s="1"/>
  <c r="V41" i="3" s="1"/>
  <c r="W41" i="3" s="1"/>
  <c r="X41" i="3" s="1"/>
  <c r="S40" i="3"/>
  <c r="T40" i="3" s="1"/>
  <c r="U40" i="3" s="1"/>
  <c r="V40" i="3" s="1"/>
  <c r="W40" i="3" s="1"/>
  <c r="X40" i="3" s="1"/>
  <c r="T30" i="4" l="1"/>
  <c r="U31" i="4"/>
  <c r="V31" i="4" s="1"/>
  <c r="W31" i="4" s="1"/>
  <c r="X31" i="4" s="1"/>
  <c r="Y31" i="4" s="1"/>
  <c r="Z31" i="4" s="1"/>
  <c r="AA31" i="4" s="1"/>
  <c r="V30" i="4"/>
  <c r="W30" i="4" s="1"/>
  <c r="X30" i="4" s="1"/>
  <c r="Y30" i="4" s="1"/>
  <c r="Z30" i="4" s="1"/>
  <c r="AA30" i="4" s="1"/>
  <c r="K30" i="4"/>
  <c r="M30" i="4"/>
  <c r="N30" i="4" s="1"/>
  <c r="O30" i="4" s="1"/>
  <c r="P30" i="4" s="1"/>
  <c r="Q30" i="4" s="1"/>
  <c r="R30" i="4" s="1"/>
  <c r="L31" i="4"/>
  <c r="M31" i="4" s="1"/>
  <c r="N31" i="4" s="1"/>
  <c r="O31" i="4" s="1"/>
  <c r="P31" i="4" s="1"/>
  <c r="Q31" i="4" s="1"/>
  <c r="R31" i="4" s="1"/>
  <c r="K20" i="4"/>
  <c r="L21" i="4"/>
  <c r="M21" i="4" s="1"/>
  <c r="N21" i="4" s="1"/>
  <c r="O21" i="4" s="1"/>
  <c r="P21" i="4" s="1"/>
  <c r="Q21" i="4" s="1"/>
  <c r="R21" i="4" s="1"/>
  <c r="M20" i="4"/>
  <c r="N20" i="4" s="1"/>
  <c r="O20" i="4" s="1"/>
  <c r="P20" i="4" s="1"/>
  <c r="Q20" i="4" s="1"/>
  <c r="R20" i="4" s="1"/>
  <c r="U11" i="4"/>
  <c r="V11" i="4" s="1"/>
  <c r="W11" i="4" s="1"/>
  <c r="X11" i="4" s="1"/>
  <c r="Y11" i="4" s="1"/>
  <c r="Z11" i="4" s="1"/>
  <c r="AA11" i="4" s="1"/>
  <c r="T10" i="4"/>
  <c r="V10" i="4"/>
  <c r="W10" i="4" s="1"/>
  <c r="X10" i="4" s="1"/>
  <c r="Y10" i="4" s="1"/>
  <c r="Z10" i="4" s="1"/>
  <c r="AA10" i="4" s="1"/>
  <c r="T40" i="4"/>
  <c r="V40" i="4"/>
  <c r="W40" i="4" s="1"/>
  <c r="X40" i="4" s="1"/>
  <c r="Y40" i="4" s="1"/>
  <c r="Z40" i="4" s="1"/>
  <c r="AA40" i="4" s="1"/>
  <c r="U41" i="4"/>
  <c r="V41" i="4" s="1"/>
  <c r="W41" i="4" s="1"/>
  <c r="X41" i="4" s="1"/>
  <c r="Y41" i="4" s="1"/>
  <c r="Z41" i="4" s="1"/>
  <c r="AA41" i="4" s="1"/>
  <c r="B40" i="4"/>
  <c r="D40" i="4"/>
  <c r="E40" i="4" s="1"/>
  <c r="F40" i="4" s="1"/>
  <c r="G40" i="4" s="1"/>
  <c r="H40" i="4" s="1"/>
  <c r="I40" i="4" s="1"/>
  <c r="C41" i="4"/>
  <c r="D41" i="4" s="1"/>
  <c r="E41" i="4" s="1"/>
  <c r="F41" i="4" s="1"/>
  <c r="G41" i="4" s="1"/>
  <c r="H41" i="4" s="1"/>
  <c r="I41" i="4" s="1"/>
  <c r="C31" i="4"/>
  <c r="D31" i="4" s="1"/>
  <c r="E31" i="4" s="1"/>
  <c r="F31" i="4" s="1"/>
  <c r="G31" i="4" s="1"/>
  <c r="H31" i="4" s="1"/>
  <c r="I31" i="4" s="1"/>
  <c r="B30" i="4"/>
  <c r="D30" i="4"/>
  <c r="E30" i="4" s="1"/>
  <c r="F30" i="4" s="1"/>
  <c r="G30" i="4" s="1"/>
  <c r="H30" i="4" s="1"/>
  <c r="I30" i="4" s="1"/>
  <c r="K10" i="4"/>
  <c r="M10" i="4"/>
  <c r="N10" i="4" s="1"/>
  <c r="O10" i="4" s="1"/>
  <c r="P10" i="4" s="1"/>
  <c r="Q10" i="4" s="1"/>
  <c r="R10" i="4" s="1"/>
  <c r="L11" i="4"/>
  <c r="M11" i="4" s="1"/>
  <c r="N11" i="4" s="1"/>
  <c r="O11" i="4" s="1"/>
  <c r="P11" i="4" s="1"/>
  <c r="Q11" i="4" s="1"/>
  <c r="R11" i="4" s="1"/>
  <c r="T20" i="4"/>
  <c r="V20" i="4"/>
  <c r="W20" i="4" s="1"/>
  <c r="X20" i="4" s="1"/>
  <c r="Y20" i="4" s="1"/>
  <c r="Z20" i="4" s="1"/>
  <c r="AA20" i="4" s="1"/>
  <c r="U21" i="4"/>
  <c r="V21" i="4" s="1"/>
  <c r="W21" i="4" s="1"/>
  <c r="X21" i="4" s="1"/>
  <c r="Y21" i="4" s="1"/>
  <c r="Z21" i="4" s="1"/>
  <c r="AA21" i="4" s="1"/>
  <c r="C30" i="3"/>
  <c r="D30" i="3" s="1"/>
  <c r="E30" i="3" s="1"/>
  <c r="F30" i="3" s="1"/>
  <c r="G30" i="3" s="1"/>
  <c r="H30" i="3" s="1"/>
  <c r="B31" i="3"/>
  <c r="C31" i="3" s="1"/>
  <c r="D31" i="3" s="1"/>
  <c r="E31" i="3" s="1"/>
  <c r="F31" i="3" s="1"/>
  <c r="G31" i="3" s="1"/>
  <c r="H31" i="3" s="1"/>
  <c r="K40" i="4"/>
  <c r="L41" i="4"/>
  <c r="M41" i="4" s="1"/>
  <c r="N41" i="4" s="1"/>
  <c r="O41" i="4" s="1"/>
  <c r="P41" i="4" s="1"/>
  <c r="Q41" i="4" s="1"/>
  <c r="R41" i="4" s="1"/>
  <c r="M40" i="4"/>
  <c r="N40" i="4" s="1"/>
  <c r="O40" i="4" s="1"/>
  <c r="P40" i="4" s="1"/>
  <c r="Q40" i="4" s="1"/>
  <c r="R40" i="4" s="1"/>
  <c r="B20" i="4"/>
  <c r="D20" i="4"/>
  <c r="E20" i="4" s="1"/>
  <c r="F20" i="4" s="1"/>
  <c r="G20" i="4" s="1"/>
  <c r="H20" i="4" s="1"/>
  <c r="I20" i="4" s="1"/>
  <c r="C21" i="4"/>
  <c r="D21" i="4" s="1"/>
  <c r="E21" i="4" s="1"/>
  <c r="F21" i="4" s="1"/>
  <c r="G21" i="4" s="1"/>
  <c r="H21" i="4" s="1"/>
  <c r="I21" i="4" s="1"/>
  <c r="B10" i="4"/>
  <c r="AE13" i="4"/>
  <c r="AH13" i="4" s="1"/>
  <c r="D10" i="4"/>
  <c r="E10" i="4" s="1"/>
  <c r="F10" i="4" s="1"/>
  <c r="G10" i="4" s="1"/>
  <c r="H10" i="4" s="1"/>
  <c r="I10" i="4" s="1"/>
  <c r="C11" i="4"/>
  <c r="D11" i="4" s="1"/>
  <c r="E11" i="4" s="1"/>
  <c r="F11" i="4" s="1"/>
  <c r="G11" i="4" s="1"/>
  <c r="H11" i="4" s="1"/>
  <c r="I11" i="4" s="1"/>
</calcChain>
</file>

<file path=xl/sharedStrings.xml><?xml version="1.0" encoding="utf-8"?>
<sst xmlns="http://schemas.openxmlformats.org/spreadsheetml/2006/main" count="219" uniqueCount="36">
  <si>
    <t>Name</t>
  </si>
  <si>
    <t>Rose</t>
  </si>
  <si>
    <t>EG rechts</t>
  </si>
  <si>
    <t>EG links</t>
  </si>
  <si>
    <t>EG Mitte</t>
  </si>
  <si>
    <t>1. OG rechts</t>
  </si>
  <si>
    <t>1. OG links</t>
  </si>
  <si>
    <t>1. OG Mitte</t>
  </si>
  <si>
    <t>2. OG rechts</t>
  </si>
  <si>
    <t>2. OG links</t>
  </si>
  <si>
    <t>2. OG Mitte</t>
  </si>
  <si>
    <t>Meier</t>
  </si>
  <si>
    <t>Müller</t>
  </si>
  <si>
    <t>Schulze</t>
  </si>
  <si>
    <t>Hansen</t>
  </si>
  <si>
    <t>Loose</t>
  </si>
  <si>
    <t>Winter</t>
  </si>
  <si>
    <t>Sommer</t>
  </si>
  <si>
    <t>RW</t>
  </si>
  <si>
    <t>Treppenreinigung</t>
  </si>
  <si>
    <t>Woche / Datum</t>
  </si>
  <si>
    <t>Anzahl Mietparteien (AMP)</t>
  </si>
  <si>
    <t>KaWo</t>
  </si>
  <si>
    <t>Mo.</t>
  </si>
  <si>
    <t>Di</t>
  </si>
  <si>
    <t>Mi</t>
  </si>
  <si>
    <t>Do</t>
  </si>
  <si>
    <t>Fr</t>
  </si>
  <si>
    <t>Sa</t>
  </si>
  <si>
    <t>So</t>
  </si>
  <si>
    <t>Legende</t>
  </si>
  <si>
    <t>1. Januar-Woche:</t>
  </si>
  <si>
    <t>KW</t>
  </si>
  <si>
    <t>Reinigungsplan, Kalenderwochen</t>
  </si>
  <si>
    <t>Die Werte sind (vorerst) teilweise per Hand eingetragen …</t>
  </si>
  <si>
    <t xml:space="preserve">letzte KW-Nr. im Jahr: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</si>
</sst>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mmmm\ yyyy"/>
    <numFmt numFmtId="166" formatCode="d"/>
    <numFmt numFmtId="167" formatCode=";;;"/>
    <numFmt numFmtId="169" formatCode="[$-F800]dddd\,\ mmmm\ dd\,\ yyyy;;"/>
  </numFmts>
  <fonts count="8" x14ac:knownFonts="1"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4" fillId="0" borderId="0" xfId="0" applyFont="1"/>
    <xf numFmtId="166" fontId="0" fillId="0" borderId="0" xfId="0" applyNumberFormat="1" applyAlignment="1">
      <alignment horizontal="center"/>
    </xf>
    <xf numFmtId="165" fontId="0" fillId="3" borderId="0" xfId="0" applyNumberFormat="1" applyFill="1" applyAlignment="1">
      <alignment horizontal="centerContinuous"/>
    </xf>
    <xf numFmtId="167" fontId="0" fillId="0" borderId="0" xfId="0" applyNumberFormat="1"/>
    <xf numFmtId="0" fontId="6" fillId="0" borderId="0" xfId="0" applyFont="1"/>
    <xf numFmtId="0" fontId="5" fillId="4" borderId="0" xfId="0" applyFont="1" applyFill="1"/>
    <xf numFmtId="0" fontId="0" fillId="0" borderId="0" xfId="0" applyAlignment="1">
      <alignment horizontal="right" indent="1"/>
    </xf>
    <xf numFmtId="0" fontId="3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/>
    <xf numFmtId="14" fontId="0" fillId="0" borderId="0" xfId="0" applyNumberFormat="1" applyFill="1"/>
    <xf numFmtId="169" fontId="0" fillId="0" borderId="0" xfId="0" applyNumberFormat="1"/>
    <xf numFmtId="0" fontId="0" fillId="0" borderId="0" xfId="0" applyAlignment="1">
      <alignment horizontal="right"/>
    </xf>
    <xf numFmtId="0" fontId="0" fillId="5" borderId="0" xfId="0" applyFill="1"/>
    <xf numFmtId="0" fontId="0" fillId="3" borderId="0" xfId="0" applyFill="1"/>
    <xf numFmtId="0" fontId="0" fillId="8" borderId="0" xfId="0" applyFill="1"/>
  </cellXfs>
  <cellStyles count="1">
    <cellStyle name="Standard" xfId="0" builtinId="0"/>
  </cellStyles>
  <dxfs count="15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numFmt numFmtId="167" formatCode=";;;"/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742949</xdr:colOff>
      <xdr:row>8</xdr:row>
      <xdr:rowOff>152400</xdr:rowOff>
    </xdr:from>
    <xdr:to>
      <xdr:col>11</xdr:col>
      <xdr:colOff>542925</xdr:colOff>
      <xdr:row>15</xdr:row>
      <xdr:rowOff>104775</xdr:rowOff>
    </xdr:to>
    <xdr:sp macro="" textlink="">
      <xdr:nvSpPr>
        <xdr:cNvPr id="2" name="Flussdiagramm: Alternativer Prozes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76949" y="1685925"/>
          <a:ext cx="4371976" cy="1285875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rgbClr val="FFFF00"/>
              </a:solidFill>
            </a:rPr>
            <a:t>Bitte beachten:</a:t>
          </a:r>
        </a:p>
        <a:p>
          <a:pPr algn="l"/>
          <a:r>
            <a:rPr lang="de-DE" sz="1100" b="0"/>
            <a:t>Es werden Bereichsnamen verwendet</a:t>
          </a:r>
        </a:p>
        <a:p>
          <a:pPr algn="l"/>
          <a:r>
            <a:rPr lang="de-DE" sz="1100" b="0"/>
            <a:t>Die Einfärbung ist per "Bedingte</a:t>
          </a:r>
          <a:r>
            <a:rPr lang="de-DE" sz="1100" b="0" baseline="0"/>
            <a:t> Formatierung" vorgenommen</a:t>
          </a:r>
        </a:p>
        <a:p>
          <a:pPr algn="l"/>
          <a:r>
            <a:rPr lang="de-DE" sz="1100" b="0" baseline="0"/>
            <a:t>Soll die Woche am </a:t>
          </a:r>
          <a:r>
            <a:rPr lang="de-DE" sz="1100" b="0" u="sng" baseline="0"/>
            <a:t>Sonntag</a:t>
          </a:r>
          <a:r>
            <a:rPr lang="de-DE" sz="1100" b="0" baseline="0"/>
            <a:t> beginnen (NICHT EU-Standard!), dann  muss die Formel für die bedingte Formatierung so geändert werden:</a:t>
          </a:r>
        </a:p>
        <a:p>
          <a:pPr algn="l"/>
          <a:r>
            <a:rPr lang="de-DE" sz="1100" b="0" baseline="0"/>
            <a:t>   =ISTGERADE(KALENDERWOCHE($A2</a:t>
          </a:r>
          <a:r>
            <a:rPr lang="de-DE" sz="1100" b="1" baseline="0">
              <a:solidFill>
                <a:srgbClr val="FFFF00"/>
              </a:solidFill>
            </a:rPr>
            <a:t>;1</a:t>
          </a:r>
          <a:r>
            <a:rPr lang="de-DE" sz="1100" b="0" baseline="0"/>
            <a:t>))</a:t>
          </a:r>
          <a:endParaRPr lang="de-DE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367"/>
  <sheetViews>
    <sheetView workbookViewId="0">
      <selection activeCell="A2" sqref="A2"/>
    </sheetView>
  </sheetViews>
  <sheetFormatPr baseColWidth="10" defaultRowHeight="15" x14ac:dyDescent="0.25"/>
  <cols>
    <col min="1" max="1" width="29.85546875" style="1" bestFit="1" customWidth="1"/>
    <col min="2" max="2" width="23.28515625" style="2" customWidth="1"/>
    <col min="4" max="4" width="4" bestFit="1" customWidth="1"/>
  </cols>
  <sheetData>
    <row r="1" spans="1:3" ht="15.75" thickBot="1" x14ac:dyDescent="0.3">
      <c r="A1" s="4" t="s">
        <v>20</v>
      </c>
      <c r="B1" s="5" t="s">
        <v>19</v>
      </c>
      <c r="C1" s="5" t="s">
        <v>22</v>
      </c>
    </row>
    <row r="2" spans="1:3" x14ac:dyDescent="0.25">
      <c r="A2" s="1">
        <v>42736</v>
      </c>
      <c r="B2" s="3" t="str">
        <f t="shared" ref="B2:B65" si="0">VLOOKUP(MOD(WEEKNUM(A2),AMP),Mieter,2)&amp;", "&amp;VLOOKUP(MOD(WEEKNUM(A2),AMP),Mieter,3)</f>
        <v>Müller, EG links</v>
      </c>
      <c r="C2" s="6">
        <f>WEEKNUM(A2,21)</f>
        <v>52</v>
      </c>
    </row>
    <row r="3" spans="1:3" x14ac:dyDescent="0.25">
      <c r="A3" s="1">
        <f>A2+1</f>
        <v>42737</v>
      </c>
      <c r="B3" s="3" t="str">
        <f t="shared" si="0"/>
        <v>Müller, EG links</v>
      </c>
      <c r="C3" s="6">
        <f t="shared" ref="C3:C66" si="1">WEEKNUM(A3,21)</f>
        <v>1</v>
      </c>
    </row>
    <row r="4" spans="1:3" x14ac:dyDescent="0.25">
      <c r="A4" s="1">
        <f t="shared" ref="A4:A67" si="2">A3+1</f>
        <v>42738</v>
      </c>
      <c r="B4" s="3" t="str">
        <f t="shared" si="0"/>
        <v>Müller, EG links</v>
      </c>
      <c r="C4" s="6">
        <f t="shared" si="1"/>
        <v>1</v>
      </c>
    </row>
    <row r="5" spans="1:3" x14ac:dyDescent="0.25">
      <c r="A5" s="1">
        <f t="shared" si="2"/>
        <v>42739</v>
      </c>
      <c r="B5" s="3" t="str">
        <f t="shared" si="0"/>
        <v>Müller, EG links</v>
      </c>
      <c r="C5" s="6">
        <f t="shared" si="1"/>
        <v>1</v>
      </c>
    </row>
    <row r="6" spans="1:3" x14ac:dyDescent="0.25">
      <c r="A6" s="1">
        <f t="shared" si="2"/>
        <v>42740</v>
      </c>
      <c r="B6" s="3" t="str">
        <f t="shared" si="0"/>
        <v>Müller, EG links</v>
      </c>
      <c r="C6" s="6">
        <f t="shared" si="1"/>
        <v>1</v>
      </c>
    </row>
    <row r="7" spans="1:3" x14ac:dyDescent="0.25">
      <c r="A7" s="1">
        <f t="shared" si="2"/>
        <v>42741</v>
      </c>
      <c r="B7" s="3" t="str">
        <f t="shared" si="0"/>
        <v>Müller, EG links</v>
      </c>
      <c r="C7" s="6">
        <f t="shared" si="1"/>
        <v>1</v>
      </c>
    </row>
    <row r="8" spans="1:3" x14ac:dyDescent="0.25">
      <c r="A8" s="1">
        <f t="shared" si="2"/>
        <v>42742</v>
      </c>
      <c r="B8" s="3" t="str">
        <f t="shared" si="0"/>
        <v>Müller, EG links</v>
      </c>
      <c r="C8" s="6">
        <f t="shared" si="1"/>
        <v>1</v>
      </c>
    </row>
    <row r="9" spans="1:3" x14ac:dyDescent="0.25">
      <c r="A9" s="1">
        <f t="shared" si="2"/>
        <v>42743</v>
      </c>
      <c r="B9" s="3" t="str">
        <f t="shared" si="0"/>
        <v>Schulze, EG Mitte</v>
      </c>
      <c r="C9" s="6">
        <f t="shared" si="1"/>
        <v>1</v>
      </c>
    </row>
    <row r="10" spans="1:3" x14ac:dyDescent="0.25">
      <c r="A10" s="1">
        <f t="shared" si="2"/>
        <v>42744</v>
      </c>
      <c r="B10" s="3" t="str">
        <f t="shared" si="0"/>
        <v>Schulze, EG Mitte</v>
      </c>
      <c r="C10" s="6">
        <f t="shared" si="1"/>
        <v>2</v>
      </c>
    </row>
    <row r="11" spans="1:3" x14ac:dyDescent="0.25">
      <c r="A11" s="1">
        <f t="shared" si="2"/>
        <v>42745</v>
      </c>
      <c r="B11" s="3" t="str">
        <f t="shared" si="0"/>
        <v>Schulze, EG Mitte</v>
      </c>
      <c r="C11" s="6">
        <f t="shared" si="1"/>
        <v>2</v>
      </c>
    </row>
    <row r="12" spans="1:3" x14ac:dyDescent="0.25">
      <c r="A12" s="1">
        <f t="shared" si="2"/>
        <v>42746</v>
      </c>
      <c r="B12" s="3" t="str">
        <f t="shared" si="0"/>
        <v>Schulze, EG Mitte</v>
      </c>
      <c r="C12" s="6">
        <f t="shared" si="1"/>
        <v>2</v>
      </c>
    </row>
    <row r="13" spans="1:3" x14ac:dyDescent="0.25">
      <c r="A13" s="1">
        <f t="shared" si="2"/>
        <v>42747</v>
      </c>
      <c r="B13" s="3" t="str">
        <f t="shared" si="0"/>
        <v>Schulze, EG Mitte</v>
      </c>
      <c r="C13" s="6">
        <f t="shared" si="1"/>
        <v>2</v>
      </c>
    </row>
    <row r="14" spans="1:3" x14ac:dyDescent="0.25">
      <c r="A14" s="1">
        <f t="shared" si="2"/>
        <v>42748</v>
      </c>
      <c r="B14" s="3" t="str">
        <f t="shared" si="0"/>
        <v>Schulze, EG Mitte</v>
      </c>
      <c r="C14" s="6">
        <f t="shared" si="1"/>
        <v>2</v>
      </c>
    </row>
    <row r="15" spans="1:3" x14ac:dyDescent="0.25">
      <c r="A15" s="1">
        <f t="shared" si="2"/>
        <v>42749</v>
      </c>
      <c r="B15" s="3" t="str">
        <f t="shared" si="0"/>
        <v>Schulze, EG Mitte</v>
      </c>
      <c r="C15" s="6">
        <f t="shared" si="1"/>
        <v>2</v>
      </c>
    </row>
    <row r="16" spans="1:3" x14ac:dyDescent="0.25">
      <c r="A16" s="1">
        <f t="shared" si="2"/>
        <v>42750</v>
      </c>
      <c r="B16" s="3" t="str">
        <f t="shared" si="0"/>
        <v>Rose, 1. OG rechts</v>
      </c>
      <c r="C16" s="6">
        <f t="shared" si="1"/>
        <v>2</v>
      </c>
    </row>
    <row r="17" spans="1:3" x14ac:dyDescent="0.25">
      <c r="A17" s="1">
        <f t="shared" si="2"/>
        <v>42751</v>
      </c>
      <c r="B17" s="3" t="str">
        <f t="shared" si="0"/>
        <v>Rose, 1. OG rechts</v>
      </c>
      <c r="C17" s="6">
        <f t="shared" si="1"/>
        <v>3</v>
      </c>
    </row>
    <row r="18" spans="1:3" x14ac:dyDescent="0.25">
      <c r="A18" s="1">
        <f t="shared" si="2"/>
        <v>42752</v>
      </c>
      <c r="B18" s="3" t="str">
        <f t="shared" si="0"/>
        <v>Rose, 1. OG rechts</v>
      </c>
      <c r="C18" s="6">
        <f t="shared" si="1"/>
        <v>3</v>
      </c>
    </row>
    <row r="19" spans="1:3" x14ac:dyDescent="0.25">
      <c r="A19" s="1">
        <f t="shared" si="2"/>
        <v>42753</v>
      </c>
      <c r="B19" s="3" t="str">
        <f t="shared" si="0"/>
        <v>Rose, 1. OG rechts</v>
      </c>
      <c r="C19" s="6">
        <f t="shared" si="1"/>
        <v>3</v>
      </c>
    </row>
    <row r="20" spans="1:3" x14ac:dyDescent="0.25">
      <c r="A20" s="1">
        <f t="shared" si="2"/>
        <v>42754</v>
      </c>
      <c r="B20" s="3" t="str">
        <f t="shared" si="0"/>
        <v>Rose, 1. OG rechts</v>
      </c>
      <c r="C20" s="6">
        <f t="shared" si="1"/>
        <v>3</v>
      </c>
    </row>
    <row r="21" spans="1:3" x14ac:dyDescent="0.25">
      <c r="A21" s="1">
        <f t="shared" si="2"/>
        <v>42755</v>
      </c>
      <c r="B21" s="3" t="str">
        <f t="shared" si="0"/>
        <v>Rose, 1. OG rechts</v>
      </c>
      <c r="C21" s="6">
        <f t="shared" si="1"/>
        <v>3</v>
      </c>
    </row>
    <row r="22" spans="1:3" x14ac:dyDescent="0.25">
      <c r="A22" s="1">
        <f t="shared" si="2"/>
        <v>42756</v>
      </c>
      <c r="B22" s="3" t="str">
        <f t="shared" si="0"/>
        <v>Rose, 1. OG rechts</v>
      </c>
      <c r="C22" s="6">
        <f t="shared" si="1"/>
        <v>3</v>
      </c>
    </row>
    <row r="23" spans="1:3" x14ac:dyDescent="0.25">
      <c r="A23" s="1">
        <f t="shared" si="2"/>
        <v>42757</v>
      </c>
      <c r="B23" s="3" t="str">
        <f t="shared" si="0"/>
        <v>Hansen, 1. OG links</v>
      </c>
      <c r="C23" s="6">
        <f t="shared" si="1"/>
        <v>3</v>
      </c>
    </row>
    <row r="24" spans="1:3" x14ac:dyDescent="0.25">
      <c r="A24" s="1">
        <f t="shared" si="2"/>
        <v>42758</v>
      </c>
      <c r="B24" s="3" t="str">
        <f t="shared" si="0"/>
        <v>Hansen, 1. OG links</v>
      </c>
      <c r="C24" s="6">
        <f t="shared" si="1"/>
        <v>4</v>
      </c>
    </row>
    <row r="25" spans="1:3" x14ac:dyDescent="0.25">
      <c r="A25" s="1">
        <f t="shared" si="2"/>
        <v>42759</v>
      </c>
      <c r="B25" s="3" t="str">
        <f t="shared" si="0"/>
        <v>Hansen, 1. OG links</v>
      </c>
      <c r="C25" s="6">
        <f t="shared" si="1"/>
        <v>4</v>
      </c>
    </row>
    <row r="26" spans="1:3" x14ac:dyDescent="0.25">
      <c r="A26" s="1">
        <f t="shared" si="2"/>
        <v>42760</v>
      </c>
      <c r="B26" s="3" t="str">
        <f t="shared" si="0"/>
        <v>Hansen, 1. OG links</v>
      </c>
      <c r="C26" s="6">
        <f t="shared" si="1"/>
        <v>4</v>
      </c>
    </row>
    <row r="27" spans="1:3" x14ac:dyDescent="0.25">
      <c r="A27" s="1">
        <f t="shared" si="2"/>
        <v>42761</v>
      </c>
      <c r="B27" s="3" t="str">
        <f t="shared" si="0"/>
        <v>Hansen, 1. OG links</v>
      </c>
      <c r="C27" s="6">
        <f t="shared" si="1"/>
        <v>4</v>
      </c>
    </row>
    <row r="28" spans="1:3" x14ac:dyDescent="0.25">
      <c r="A28" s="1">
        <f t="shared" si="2"/>
        <v>42762</v>
      </c>
      <c r="B28" s="3" t="str">
        <f t="shared" si="0"/>
        <v>Hansen, 1. OG links</v>
      </c>
      <c r="C28" s="6">
        <f t="shared" si="1"/>
        <v>4</v>
      </c>
    </row>
    <row r="29" spans="1:3" x14ac:dyDescent="0.25">
      <c r="A29" s="1">
        <f t="shared" si="2"/>
        <v>42763</v>
      </c>
      <c r="B29" s="3" t="str">
        <f t="shared" si="0"/>
        <v>Hansen, 1. OG links</v>
      </c>
      <c r="C29" s="6">
        <f t="shared" si="1"/>
        <v>4</v>
      </c>
    </row>
    <row r="30" spans="1:3" x14ac:dyDescent="0.25">
      <c r="A30" s="1">
        <f t="shared" si="2"/>
        <v>42764</v>
      </c>
      <c r="B30" s="3" t="str">
        <f t="shared" si="0"/>
        <v>Loose, 1. OG Mitte</v>
      </c>
      <c r="C30" s="6">
        <f t="shared" si="1"/>
        <v>4</v>
      </c>
    </row>
    <row r="31" spans="1:3" x14ac:dyDescent="0.25">
      <c r="A31" s="1">
        <f t="shared" si="2"/>
        <v>42765</v>
      </c>
      <c r="B31" s="3" t="str">
        <f t="shared" si="0"/>
        <v>Loose, 1. OG Mitte</v>
      </c>
      <c r="C31" s="6">
        <f t="shared" si="1"/>
        <v>5</v>
      </c>
    </row>
    <row r="32" spans="1:3" x14ac:dyDescent="0.25">
      <c r="A32" s="1">
        <f t="shared" si="2"/>
        <v>42766</v>
      </c>
      <c r="B32" s="3" t="str">
        <f t="shared" si="0"/>
        <v>Loose, 1. OG Mitte</v>
      </c>
      <c r="C32" s="6">
        <f t="shared" si="1"/>
        <v>5</v>
      </c>
    </row>
    <row r="33" spans="1:3" x14ac:dyDescent="0.25">
      <c r="A33" s="1">
        <f t="shared" si="2"/>
        <v>42767</v>
      </c>
      <c r="B33" s="3" t="str">
        <f t="shared" si="0"/>
        <v>Loose, 1. OG Mitte</v>
      </c>
      <c r="C33" s="6">
        <f t="shared" si="1"/>
        <v>5</v>
      </c>
    </row>
    <row r="34" spans="1:3" x14ac:dyDescent="0.25">
      <c r="A34" s="1">
        <f t="shared" si="2"/>
        <v>42768</v>
      </c>
      <c r="B34" s="3" t="str">
        <f t="shared" si="0"/>
        <v>Loose, 1. OG Mitte</v>
      </c>
      <c r="C34" s="6">
        <f t="shared" si="1"/>
        <v>5</v>
      </c>
    </row>
    <row r="35" spans="1:3" x14ac:dyDescent="0.25">
      <c r="A35" s="1">
        <f t="shared" si="2"/>
        <v>42769</v>
      </c>
      <c r="B35" s="3" t="str">
        <f t="shared" si="0"/>
        <v>Loose, 1. OG Mitte</v>
      </c>
      <c r="C35" s="6">
        <f t="shared" si="1"/>
        <v>5</v>
      </c>
    </row>
    <row r="36" spans="1:3" x14ac:dyDescent="0.25">
      <c r="A36" s="1">
        <f t="shared" si="2"/>
        <v>42770</v>
      </c>
      <c r="B36" s="3" t="str">
        <f t="shared" si="0"/>
        <v>Loose, 1. OG Mitte</v>
      </c>
      <c r="C36" s="6">
        <f t="shared" si="1"/>
        <v>5</v>
      </c>
    </row>
    <row r="37" spans="1:3" x14ac:dyDescent="0.25">
      <c r="A37" s="1">
        <f t="shared" si="2"/>
        <v>42771</v>
      </c>
      <c r="B37" s="3" t="str">
        <f t="shared" si="0"/>
        <v>Winter, 2. OG rechts</v>
      </c>
      <c r="C37" s="6">
        <f t="shared" si="1"/>
        <v>5</v>
      </c>
    </row>
    <row r="38" spans="1:3" x14ac:dyDescent="0.25">
      <c r="A38" s="1">
        <f t="shared" si="2"/>
        <v>42772</v>
      </c>
      <c r="B38" s="3" t="str">
        <f t="shared" si="0"/>
        <v>Winter, 2. OG rechts</v>
      </c>
      <c r="C38" s="6">
        <f t="shared" si="1"/>
        <v>6</v>
      </c>
    </row>
    <row r="39" spans="1:3" x14ac:dyDescent="0.25">
      <c r="A39" s="1">
        <f t="shared" si="2"/>
        <v>42773</v>
      </c>
      <c r="B39" s="3" t="str">
        <f t="shared" si="0"/>
        <v>Winter, 2. OG rechts</v>
      </c>
      <c r="C39" s="6">
        <f t="shared" si="1"/>
        <v>6</v>
      </c>
    </row>
    <row r="40" spans="1:3" x14ac:dyDescent="0.25">
      <c r="A40" s="1">
        <f t="shared" si="2"/>
        <v>42774</v>
      </c>
      <c r="B40" s="3" t="str">
        <f t="shared" si="0"/>
        <v>Winter, 2. OG rechts</v>
      </c>
      <c r="C40" s="6">
        <f t="shared" si="1"/>
        <v>6</v>
      </c>
    </row>
    <row r="41" spans="1:3" x14ac:dyDescent="0.25">
      <c r="A41" s="1">
        <f t="shared" si="2"/>
        <v>42775</v>
      </c>
      <c r="B41" s="3" t="str">
        <f t="shared" si="0"/>
        <v>Winter, 2. OG rechts</v>
      </c>
      <c r="C41" s="6">
        <f t="shared" si="1"/>
        <v>6</v>
      </c>
    </row>
    <row r="42" spans="1:3" x14ac:dyDescent="0.25">
      <c r="A42" s="1">
        <f t="shared" si="2"/>
        <v>42776</v>
      </c>
      <c r="B42" s="3" t="str">
        <f t="shared" si="0"/>
        <v>Winter, 2. OG rechts</v>
      </c>
      <c r="C42" s="6">
        <f t="shared" si="1"/>
        <v>6</v>
      </c>
    </row>
    <row r="43" spans="1:3" x14ac:dyDescent="0.25">
      <c r="A43" s="1">
        <f t="shared" si="2"/>
        <v>42777</v>
      </c>
      <c r="B43" s="3" t="str">
        <f t="shared" si="0"/>
        <v>Winter, 2. OG rechts</v>
      </c>
      <c r="C43" s="6">
        <f t="shared" si="1"/>
        <v>6</v>
      </c>
    </row>
    <row r="44" spans="1:3" x14ac:dyDescent="0.25">
      <c r="A44" s="1">
        <f t="shared" si="2"/>
        <v>42778</v>
      </c>
      <c r="B44" s="3" t="str">
        <f t="shared" si="0"/>
        <v>Sommer, 2. OG links</v>
      </c>
      <c r="C44" s="6">
        <f t="shared" si="1"/>
        <v>6</v>
      </c>
    </row>
    <row r="45" spans="1:3" x14ac:dyDescent="0.25">
      <c r="A45" s="1">
        <f t="shared" si="2"/>
        <v>42779</v>
      </c>
      <c r="B45" s="3" t="str">
        <f t="shared" si="0"/>
        <v>Sommer, 2. OG links</v>
      </c>
      <c r="C45" s="6">
        <f t="shared" si="1"/>
        <v>7</v>
      </c>
    </row>
    <row r="46" spans="1:3" x14ac:dyDescent="0.25">
      <c r="A46" s="1">
        <f t="shared" si="2"/>
        <v>42780</v>
      </c>
      <c r="B46" s="3" t="str">
        <f t="shared" si="0"/>
        <v>Sommer, 2. OG links</v>
      </c>
      <c r="C46" s="6">
        <f t="shared" si="1"/>
        <v>7</v>
      </c>
    </row>
    <row r="47" spans="1:3" x14ac:dyDescent="0.25">
      <c r="A47" s="1">
        <f t="shared" si="2"/>
        <v>42781</v>
      </c>
      <c r="B47" s="3" t="str">
        <f t="shared" si="0"/>
        <v>Sommer, 2. OG links</v>
      </c>
      <c r="C47" s="6">
        <f t="shared" si="1"/>
        <v>7</v>
      </c>
    </row>
    <row r="48" spans="1:3" x14ac:dyDescent="0.25">
      <c r="A48" s="1">
        <f t="shared" si="2"/>
        <v>42782</v>
      </c>
      <c r="B48" s="3" t="str">
        <f t="shared" si="0"/>
        <v>Sommer, 2. OG links</v>
      </c>
      <c r="C48" s="6">
        <f t="shared" si="1"/>
        <v>7</v>
      </c>
    </row>
    <row r="49" spans="1:3" x14ac:dyDescent="0.25">
      <c r="A49" s="1">
        <f t="shared" si="2"/>
        <v>42783</v>
      </c>
      <c r="B49" s="3" t="str">
        <f t="shared" si="0"/>
        <v>Sommer, 2. OG links</v>
      </c>
      <c r="C49" s="6">
        <f t="shared" si="1"/>
        <v>7</v>
      </c>
    </row>
    <row r="50" spans="1:3" x14ac:dyDescent="0.25">
      <c r="A50" s="1">
        <f t="shared" si="2"/>
        <v>42784</v>
      </c>
      <c r="B50" s="3" t="str">
        <f t="shared" si="0"/>
        <v>Sommer, 2. OG links</v>
      </c>
      <c r="C50" s="6">
        <f t="shared" si="1"/>
        <v>7</v>
      </c>
    </row>
    <row r="51" spans="1:3" x14ac:dyDescent="0.25">
      <c r="A51" s="1">
        <f t="shared" si="2"/>
        <v>42785</v>
      </c>
      <c r="B51" s="3" t="str">
        <f t="shared" si="0"/>
        <v>Müller, 2. OG Mitte</v>
      </c>
      <c r="C51" s="6">
        <f t="shared" si="1"/>
        <v>7</v>
      </c>
    </row>
    <row r="52" spans="1:3" x14ac:dyDescent="0.25">
      <c r="A52" s="1">
        <f t="shared" si="2"/>
        <v>42786</v>
      </c>
      <c r="B52" s="3" t="str">
        <f t="shared" si="0"/>
        <v>Müller, 2. OG Mitte</v>
      </c>
      <c r="C52" s="6">
        <f t="shared" si="1"/>
        <v>8</v>
      </c>
    </row>
    <row r="53" spans="1:3" x14ac:dyDescent="0.25">
      <c r="A53" s="1">
        <f t="shared" si="2"/>
        <v>42787</v>
      </c>
      <c r="B53" s="3" t="str">
        <f t="shared" si="0"/>
        <v>Müller, 2. OG Mitte</v>
      </c>
      <c r="C53" s="6">
        <f t="shared" si="1"/>
        <v>8</v>
      </c>
    </row>
    <row r="54" spans="1:3" x14ac:dyDescent="0.25">
      <c r="A54" s="1">
        <f t="shared" si="2"/>
        <v>42788</v>
      </c>
      <c r="B54" s="3" t="str">
        <f t="shared" si="0"/>
        <v>Müller, 2. OG Mitte</v>
      </c>
      <c r="C54" s="6">
        <f t="shared" si="1"/>
        <v>8</v>
      </c>
    </row>
    <row r="55" spans="1:3" x14ac:dyDescent="0.25">
      <c r="A55" s="1">
        <f t="shared" si="2"/>
        <v>42789</v>
      </c>
      <c r="B55" s="3" t="str">
        <f t="shared" si="0"/>
        <v>Müller, 2. OG Mitte</v>
      </c>
      <c r="C55" s="6">
        <f t="shared" si="1"/>
        <v>8</v>
      </c>
    </row>
    <row r="56" spans="1:3" x14ac:dyDescent="0.25">
      <c r="A56" s="1">
        <f t="shared" si="2"/>
        <v>42790</v>
      </c>
      <c r="B56" s="3" t="str">
        <f t="shared" si="0"/>
        <v>Müller, 2. OG Mitte</v>
      </c>
      <c r="C56" s="6">
        <f t="shared" si="1"/>
        <v>8</v>
      </c>
    </row>
    <row r="57" spans="1:3" x14ac:dyDescent="0.25">
      <c r="A57" s="1">
        <f t="shared" si="2"/>
        <v>42791</v>
      </c>
      <c r="B57" s="3" t="str">
        <f t="shared" si="0"/>
        <v>Müller, 2. OG Mitte</v>
      </c>
      <c r="C57" s="6">
        <f t="shared" si="1"/>
        <v>8</v>
      </c>
    </row>
    <row r="58" spans="1:3" x14ac:dyDescent="0.25">
      <c r="A58" s="1">
        <f t="shared" si="2"/>
        <v>42792</v>
      </c>
      <c r="B58" s="3" t="str">
        <f t="shared" si="0"/>
        <v>Meier, EG rechts</v>
      </c>
      <c r="C58" s="6">
        <f t="shared" si="1"/>
        <v>8</v>
      </c>
    </row>
    <row r="59" spans="1:3" x14ac:dyDescent="0.25">
      <c r="A59" s="1">
        <f t="shared" si="2"/>
        <v>42793</v>
      </c>
      <c r="B59" s="3" t="str">
        <f t="shared" si="0"/>
        <v>Meier, EG rechts</v>
      </c>
      <c r="C59" s="6">
        <f t="shared" si="1"/>
        <v>9</v>
      </c>
    </row>
    <row r="60" spans="1:3" x14ac:dyDescent="0.25">
      <c r="A60" s="1">
        <f t="shared" si="2"/>
        <v>42794</v>
      </c>
      <c r="B60" s="3" t="str">
        <f t="shared" si="0"/>
        <v>Meier, EG rechts</v>
      </c>
      <c r="C60" s="6">
        <f t="shared" si="1"/>
        <v>9</v>
      </c>
    </row>
    <row r="61" spans="1:3" x14ac:dyDescent="0.25">
      <c r="A61" s="1">
        <f t="shared" si="2"/>
        <v>42795</v>
      </c>
      <c r="B61" s="3" t="str">
        <f t="shared" si="0"/>
        <v>Meier, EG rechts</v>
      </c>
      <c r="C61" s="6">
        <f t="shared" si="1"/>
        <v>9</v>
      </c>
    </row>
    <row r="62" spans="1:3" x14ac:dyDescent="0.25">
      <c r="A62" s="1">
        <f t="shared" si="2"/>
        <v>42796</v>
      </c>
      <c r="B62" s="3" t="str">
        <f t="shared" si="0"/>
        <v>Meier, EG rechts</v>
      </c>
      <c r="C62" s="6">
        <f t="shared" si="1"/>
        <v>9</v>
      </c>
    </row>
    <row r="63" spans="1:3" x14ac:dyDescent="0.25">
      <c r="A63" s="1">
        <f t="shared" si="2"/>
        <v>42797</v>
      </c>
      <c r="B63" s="3" t="str">
        <f t="shared" si="0"/>
        <v>Meier, EG rechts</v>
      </c>
      <c r="C63" s="6">
        <f t="shared" si="1"/>
        <v>9</v>
      </c>
    </row>
    <row r="64" spans="1:3" x14ac:dyDescent="0.25">
      <c r="A64" s="1">
        <f t="shared" si="2"/>
        <v>42798</v>
      </c>
      <c r="B64" s="3" t="str">
        <f t="shared" si="0"/>
        <v>Meier, EG rechts</v>
      </c>
      <c r="C64" s="6">
        <f t="shared" si="1"/>
        <v>9</v>
      </c>
    </row>
    <row r="65" spans="1:3" x14ac:dyDescent="0.25">
      <c r="A65" s="1">
        <f t="shared" si="2"/>
        <v>42799</v>
      </c>
      <c r="B65" s="3" t="str">
        <f t="shared" si="0"/>
        <v>Müller, EG links</v>
      </c>
      <c r="C65" s="6">
        <f t="shared" si="1"/>
        <v>9</v>
      </c>
    </row>
    <row r="66" spans="1:3" x14ac:dyDescent="0.25">
      <c r="A66" s="1">
        <f t="shared" si="2"/>
        <v>42800</v>
      </c>
      <c r="B66" s="3" t="str">
        <f t="shared" ref="B66:B129" si="3">VLOOKUP(MOD(WEEKNUM(A66),AMP),Mieter,2)&amp;", "&amp;VLOOKUP(MOD(WEEKNUM(A66),AMP),Mieter,3)</f>
        <v>Müller, EG links</v>
      </c>
      <c r="C66" s="6">
        <f t="shared" si="1"/>
        <v>10</v>
      </c>
    </row>
    <row r="67" spans="1:3" x14ac:dyDescent="0.25">
      <c r="A67" s="1">
        <f t="shared" si="2"/>
        <v>42801</v>
      </c>
      <c r="B67" s="3" t="str">
        <f t="shared" si="3"/>
        <v>Müller, EG links</v>
      </c>
      <c r="C67" s="6">
        <f t="shared" ref="C67:C130" si="4">WEEKNUM(A67,21)</f>
        <v>10</v>
      </c>
    </row>
    <row r="68" spans="1:3" x14ac:dyDescent="0.25">
      <c r="A68" s="1">
        <f t="shared" ref="A68:A131" si="5">A67+1</f>
        <v>42802</v>
      </c>
      <c r="B68" s="3" t="str">
        <f t="shared" si="3"/>
        <v>Müller, EG links</v>
      </c>
      <c r="C68" s="6">
        <f t="shared" si="4"/>
        <v>10</v>
      </c>
    </row>
    <row r="69" spans="1:3" x14ac:dyDescent="0.25">
      <c r="A69" s="1">
        <f t="shared" si="5"/>
        <v>42803</v>
      </c>
      <c r="B69" s="3" t="str">
        <f t="shared" si="3"/>
        <v>Müller, EG links</v>
      </c>
      <c r="C69" s="6">
        <f t="shared" si="4"/>
        <v>10</v>
      </c>
    </row>
    <row r="70" spans="1:3" x14ac:dyDescent="0.25">
      <c r="A70" s="1">
        <f t="shared" si="5"/>
        <v>42804</v>
      </c>
      <c r="B70" s="3" t="str">
        <f t="shared" si="3"/>
        <v>Müller, EG links</v>
      </c>
      <c r="C70" s="6">
        <f t="shared" si="4"/>
        <v>10</v>
      </c>
    </row>
    <row r="71" spans="1:3" x14ac:dyDescent="0.25">
      <c r="A71" s="1">
        <f t="shared" si="5"/>
        <v>42805</v>
      </c>
      <c r="B71" s="3" t="str">
        <f t="shared" si="3"/>
        <v>Müller, EG links</v>
      </c>
      <c r="C71" s="6">
        <f t="shared" si="4"/>
        <v>10</v>
      </c>
    </row>
    <row r="72" spans="1:3" x14ac:dyDescent="0.25">
      <c r="A72" s="1">
        <f t="shared" si="5"/>
        <v>42806</v>
      </c>
      <c r="B72" s="3" t="str">
        <f t="shared" si="3"/>
        <v>Schulze, EG Mitte</v>
      </c>
      <c r="C72" s="6">
        <f t="shared" si="4"/>
        <v>10</v>
      </c>
    </row>
    <row r="73" spans="1:3" x14ac:dyDescent="0.25">
      <c r="A73" s="1">
        <f t="shared" si="5"/>
        <v>42807</v>
      </c>
      <c r="B73" s="3" t="str">
        <f t="shared" si="3"/>
        <v>Schulze, EG Mitte</v>
      </c>
      <c r="C73" s="6">
        <f t="shared" si="4"/>
        <v>11</v>
      </c>
    </row>
    <row r="74" spans="1:3" x14ac:dyDescent="0.25">
      <c r="A74" s="1">
        <f t="shared" si="5"/>
        <v>42808</v>
      </c>
      <c r="B74" s="3" t="str">
        <f t="shared" si="3"/>
        <v>Schulze, EG Mitte</v>
      </c>
      <c r="C74" s="6">
        <f t="shared" si="4"/>
        <v>11</v>
      </c>
    </row>
    <row r="75" spans="1:3" x14ac:dyDescent="0.25">
      <c r="A75" s="1">
        <f t="shared" si="5"/>
        <v>42809</v>
      </c>
      <c r="B75" s="3" t="str">
        <f t="shared" si="3"/>
        <v>Schulze, EG Mitte</v>
      </c>
      <c r="C75" s="6">
        <f t="shared" si="4"/>
        <v>11</v>
      </c>
    </row>
    <row r="76" spans="1:3" x14ac:dyDescent="0.25">
      <c r="A76" s="1">
        <f t="shared" si="5"/>
        <v>42810</v>
      </c>
      <c r="B76" s="3" t="str">
        <f t="shared" si="3"/>
        <v>Schulze, EG Mitte</v>
      </c>
      <c r="C76" s="6">
        <f t="shared" si="4"/>
        <v>11</v>
      </c>
    </row>
    <row r="77" spans="1:3" x14ac:dyDescent="0.25">
      <c r="A77" s="1">
        <f t="shared" si="5"/>
        <v>42811</v>
      </c>
      <c r="B77" s="3" t="str">
        <f t="shared" si="3"/>
        <v>Schulze, EG Mitte</v>
      </c>
      <c r="C77" s="6">
        <f t="shared" si="4"/>
        <v>11</v>
      </c>
    </row>
    <row r="78" spans="1:3" x14ac:dyDescent="0.25">
      <c r="A78" s="1">
        <f t="shared" si="5"/>
        <v>42812</v>
      </c>
      <c r="B78" s="3" t="str">
        <f t="shared" si="3"/>
        <v>Schulze, EG Mitte</v>
      </c>
      <c r="C78" s="6">
        <f t="shared" si="4"/>
        <v>11</v>
      </c>
    </row>
    <row r="79" spans="1:3" x14ac:dyDescent="0.25">
      <c r="A79" s="1">
        <f t="shared" si="5"/>
        <v>42813</v>
      </c>
      <c r="B79" s="3" t="str">
        <f t="shared" si="3"/>
        <v>Rose, 1. OG rechts</v>
      </c>
      <c r="C79" s="6">
        <f t="shared" si="4"/>
        <v>11</v>
      </c>
    </row>
    <row r="80" spans="1:3" x14ac:dyDescent="0.25">
      <c r="A80" s="1">
        <f t="shared" si="5"/>
        <v>42814</v>
      </c>
      <c r="B80" s="3" t="str">
        <f t="shared" si="3"/>
        <v>Rose, 1. OG rechts</v>
      </c>
      <c r="C80" s="6">
        <f t="shared" si="4"/>
        <v>12</v>
      </c>
    </row>
    <row r="81" spans="1:3" x14ac:dyDescent="0.25">
      <c r="A81" s="1">
        <f t="shared" si="5"/>
        <v>42815</v>
      </c>
      <c r="B81" s="3" t="str">
        <f t="shared" si="3"/>
        <v>Rose, 1. OG rechts</v>
      </c>
      <c r="C81" s="6">
        <f t="shared" si="4"/>
        <v>12</v>
      </c>
    </row>
    <row r="82" spans="1:3" x14ac:dyDescent="0.25">
      <c r="A82" s="1">
        <f t="shared" si="5"/>
        <v>42816</v>
      </c>
      <c r="B82" s="3" t="str">
        <f t="shared" si="3"/>
        <v>Rose, 1. OG rechts</v>
      </c>
      <c r="C82" s="6">
        <f t="shared" si="4"/>
        <v>12</v>
      </c>
    </row>
    <row r="83" spans="1:3" x14ac:dyDescent="0.25">
      <c r="A83" s="1">
        <f t="shared" si="5"/>
        <v>42817</v>
      </c>
      <c r="B83" s="3" t="str">
        <f t="shared" si="3"/>
        <v>Rose, 1. OG rechts</v>
      </c>
      <c r="C83" s="6">
        <f t="shared" si="4"/>
        <v>12</v>
      </c>
    </row>
    <row r="84" spans="1:3" x14ac:dyDescent="0.25">
      <c r="A84" s="1">
        <f t="shared" si="5"/>
        <v>42818</v>
      </c>
      <c r="B84" s="3" t="str">
        <f t="shared" si="3"/>
        <v>Rose, 1. OG rechts</v>
      </c>
      <c r="C84" s="6">
        <f t="shared" si="4"/>
        <v>12</v>
      </c>
    </row>
    <row r="85" spans="1:3" x14ac:dyDescent="0.25">
      <c r="A85" s="1">
        <f t="shared" si="5"/>
        <v>42819</v>
      </c>
      <c r="B85" s="3" t="str">
        <f t="shared" si="3"/>
        <v>Rose, 1. OG rechts</v>
      </c>
      <c r="C85" s="6">
        <f t="shared" si="4"/>
        <v>12</v>
      </c>
    </row>
    <row r="86" spans="1:3" x14ac:dyDescent="0.25">
      <c r="A86" s="1">
        <f t="shared" si="5"/>
        <v>42820</v>
      </c>
      <c r="B86" s="3" t="str">
        <f t="shared" si="3"/>
        <v>Hansen, 1. OG links</v>
      </c>
      <c r="C86" s="6">
        <f t="shared" si="4"/>
        <v>12</v>
      </c>
    </row>
    <row r="87" spans="1:3" x14ac:dyDescent="0.25">
      <c r="A87" s="1">
        <f t="shared" si="5"/>
        <v>42821</v>
      </c>
      <c r="B87" s="3" t="str">
        <f t="shared" si="3"/>
        <v>Hansen, 1. OG links</v>
      </c>
      <c r="C87" s="6">
        <f t="shared" si="4"/>
        <v>13</v>
      </c>
    </row>
    <row r="88" spans="1:3" x14ac:dyDescent="0.25">
      <c r="A88" s="1">
        <f t="shared" si="5"/>
        <v>42822</v>
      </c>
      <c r="B88" s="3" t="str">
        <f t="shared" si="3"/>
        <v>Hansen, 1. OG links</v>
      </c>
      <c r="C88" s="6">
        <f t="shared" si="4"/>
        <v>13</v>
      </c>
    </row>
    <row r="89" spans="1:3" x14ac:dyDescent="0.25">
      <c r="A89" s="1">
        <f t="shared" si="5"/>
        <v>42823</v>
      </c>
      <c r="B89" s="3" t="str">
        <f t="shared" si="3"/>
        <v>Hansen, 1. OG links</v>
      </c>
      <c r="C89" s="6">
        <f t="shared" si="4"/>
        <v>13</v>
      </c>
    </row>
    <row r="90" spans="1:3" x14ac:dyDescent="0.25">
      <c r="A90" s="1">
        <f t="shared" si="5"/>
        <v>42824</v>
      </c>
      <c r="B90" s="3" t="str">
        <f t="shared" si="3"/>
        <v>Hansen, 1. OG links</v>
      </c>
      <c r="C90" s="6">
        <f t="shared" si="4"/>
        <v>13</v>
      </c>
    </row>
    <row r="91" spans="1:3" x14ac:dyDescent="0.25">
      <c r="A91" s="1">
        <f t="shared" si="5"/>
        <v>42825</v>
      </c>
      <c r="B91" s="3" t="str">
        <f t="shared" si="3"/>
        <v>Hansen, 1. OG links</v>
      </c>
      <c r="C91" s="6">
        <f t="shared" si="4"/>
        <v>13</v>
      </c>
    </row>
    <row r="92" spans="1:3" x14ac:dyDescent="0.25">
      <c r="A92" s="1">
        <f t="shared" si="5"/>
        <v>42826</v>
      </c>
      <c r="B92" s="3" t="str">
        <f t="shared" si="3"/>
        <v>Hansen, 1. OG links</v>
      </c>
      <c r="C92" s="6">
        <f t="shared" si="4"/>
        <v>13</v>
      </c>
    </row>
    <row r="93" spans="1:3" x14ac:dyDescent="0.25">
      <c r="A93" s="1">
        <f t="shared" si="5"/>
        <v>42827</v>
      </c>
      <c r="B93" s="3" t="str">
        <f t="shared" si="3"/>
        <v>Loose, 1. OG Mitte</v>
      </c>
      <c r="C93" s="6">
        <f t="shared" si="4"/>
        <v>13</v>
      </c>
    </row>
    <row r="94" spans="1:3" x14ac:dyDescent="0.25">
      <c r="A94" s="1">
        <f t="shared" si="5"/>
        <v>42828</v>
      </c>
      <c r="B94" s="3" t="str">
        <f t="shared" si="3"/>
        <v>Loose, 1. OG Mitte</v>
      </c>
      <c r="C94" s="6">
        <f t="shared" si="4"/>
        <v>14</v>
      </c>
    </row>
    <row r="95" spans="1:3" x14ac:dyDescent="0.25">
      <c r="A95" s="1">
        <f t="shared" si="5"/>
        <v>42829</v>
      </c>
      <c r="B95" s="3" t="str">
        <f t="shared" si="3"/>
        <v>Loose, 1. OG Mitte</v>
      </c>
      <c r="C95" s="6">
        <f t="shared" si="4"/>
        <v>14</v>
      </c>
    </row>
    <row r="96" spans="1:3" x14ac:dyDescent="0.25">
      <c r="A96" s="1">
        <f t="shared" si="5"/>
        <v>42830</v>
      </c>
      <c r="B96" s="3" t="str">
        <f t="shared" si="3"/>
        <v>Loose, 1. OG Mitte</v>
      </c>
      <c r="C96" s="6">
        <f t="shared" si="4"/>
        <v>14</v>
      </c>
    </row>
    <row r="97" spans="1:3" x14ac:dyDescent="0.25">
      <c r="A97" s="1">
        <f t="shared" si="5"/>
        <v>42831</v>
      </c>
      <c r="B97" s="3" t="str">
        <f t="shared" si="3"/>
        <v>Loose, 1. OG Mitte</v>
      </c>
      <c r="C97" s="6">
        <f t="shared" si="4"/>
        <v>14</v>
      </c>
    </row>
    <row r="98" spans="1:3" x14ac:dyDescent="0.25">
      <c r="A98" s="1">
        <f t="shared" si="5"/>
        <v>42832</v>
      </c>
      <c r="B98" s="3" t="str">
        <f t="shared" si="3"/>
        <v>Loose, 1. OG Mitte</v>
      </c>
      <c r="C98" s="6">
        <f t="shared" si="4"/>
        <v>14</v>
      </c>
    </row>
    <row r="99" spans="1:3" x14ac:dyDescent="0.25">
      <c r="A99" s="1">
        <f t="shared" si="5"/>
        <v>42833</v>
      </c>
      <c r="B99" s="3" t="str">
        <f t="shared" si="3"/>
        <v>Loose, 1. OG Mitte</v>
      </c>
      <c r="C99" s="6">
        <f t="shared" si="4"/>
        <v>14</v>
      </c>
    </row>
    <row r="100" spans="1:3" x14ac:dyDescent="0.25">
      <c r="A100" s="1">
        <f t="shared" si="5"/>
        <v>42834</v>
      </c>
      <c r="B100" s="3" t="str">
        <f t="shared" si="3"/>
        <v>Winter, 2. OG rechts</v>
      </c>
      <c r="C100" s="6">
        <f t="shared" si="4"/>
        <v>14</v>
      </c>
    </row>
    <row r="101" spans="1:3" x14ac:dyDescent="0.25">
      <c r="A101" s="1">
        <f t="shared" si="5"/>
        <v>42835</v>
      </c>
      <c r="B101" s="3" t="str">
        <f t="shared" si="3"/>
        <v>Winter, 2. OG rechts</v>
      </c>
      <c r="C101" s="6">
        <f t="shared" si="4"/>
        <v>15</v>
      </c>
    </row>
    <row r="102" spans="1:3" x14ac:dyDescent="0.25">
      <c r="A102" s="1">
        <f t="shared" si="5"/>
        <v>42836</v>
      </c>
      <c r="B102" s="3" t="str">
        <f t="shared" si="3"/>
        <v>Winter, 2. OG rechts</v>
      </c>
      <c r="C102" s="6">
        <f t="shared" si="4"/>
        <v>15</v>
      </c>
    </row>
    <row r="103" spans="1:3" x14ac:dyDescent="0.25">
      <c r="A103" s="1">
        <f t="shared" si="5"/>
        <v>42837</v>
      </c>
      <c r="B103" s="3" t="str">
        <f t="shared" si="3"/>
        <v>Winter, 2. OG rechts</v>
      </c>
      <c r="C103" s="6">
        <f t="shared" si="4"/>
        <v>15</v>
      </c>
    </row>
    <row r="104" spans="1:3" x14ac:dyDescent="0.25">
      <c r="A104" s="1">
        <f t="shared" si="5"/>
        <v>42838</v>
      </c>
      <c r="B104" s="3" t="str">
        <f t="shared" si="3"/>
        <v>Winter, 2. OG rechts</v>
      </c>
      <c r="C104" s="6">
        <f t="shared" si="4"/>
        <v>15</v>
      </c>
    </row>
    <row r="105" spans="1:3" x14ac:dyDescent="0.25">
      <c r="A105" s="1">
        <f t="shared" si="5"/>
        <v>42839</v>
      </c>
      <c r="B105" s="3" t="str">
        <f t="shared" si="3"/>
        <v>Winter, 2. OG rechts</v>
      </c>
      <c r="C105" s="6">
        <f t="shared" si="4"/>
        <v>15</v>
      </c>
    </row>
    <row r="106" spans="1:3" x14ac:dyDescent="0.25">
      <c r="A106" s="1">
        <f t="shared" si="5"/>
        <v>42840</v>
      </c>
      <c r="B106" s="3" t="str">
        <f t="shared" si="3"/>
        <v>Winter, 2. OG rechts</v>
      </c>
      <c r="C106" s="6">
        <f t="shared" si="4"/>
        <v>15</v>
      </c>
    </row>
    <row r="107" spans="1:3" x14ac:dyDescent="0.25">
      <c r="A107" s="1">
        <f t="shared" si="5"/>
        <v>42841</v>
      </c>
      <c r="B107" s="3" t="str">
        <f t="shared" si="3"/>
        <v>Sommer, 2. OG links</v>
      </c>
      <c r="C107" s="6">
        <f t="shared" si="4"/>
        <v>15</v>
      </c>
    </row>
    <row r="108" spans="1:3" x14ac:dyDescent="0.25">
      <c r="A108" s="1">
        <f t="shared" si="5"/>
        <v>42842</v>
      </c>
      <c r="B108" s="3" t="str">
        <f t="shared" si="3"/>
        <v>Sommer, 2. OG links</v>
      </c>
      <c r="C108" s="6">
        <f t="shared" si="4"/>
        <v>16</v>
      </c>
    </row>
    <row r="109" spans="1:3" x14ac:dyDescent="0.25">
      <c r="A109" s="1">
        <f t="shared" si="5"/>
        <v>42843</v>
      </c>
      <c r="B109" s="3" t="str">
        <f t="shared" si="3"/>
        <v>Sommer, 2. OG links</v>
      </c>
      <c r="C109" s="6">
        <f t="shared" si="4"/>
        <v>16</v>
      </c>
    </row>
    <row r="110" spans="1:3" x14ac:dyDescent="0.25">
      <c r="A110" s="1">
        <f t="shared" si="5"/>
        <v>42844</v>
      </c>
      <c r="B110" s="3" t="str">
        <f t="shared" si="3"/>
        <v>Sommer, 2. OG links</v>
      </c>
      <c r="C110" s="6">
        <f t="shared" si="4"/>
        <v>16</v>
      </c>
    </row>
    <row r="111" spans="1:3" x14ac:dyDescent="0.25">
      <c r="A111" s="1">
        <f t="shared" si="5"/>
        <v>42845</v>
      </c>
      <c r="B111" s="3" t="str">
        <f t="shared" si="3"/>
        <v>Sommer, 2. OG links</v>
      </c>
      <c r="C111" s="6">
        <f t="shared" si="4"/>
        <v>16</v>
      </c>
    </row>
    <row r="112" spans="1:3" x14ac:dyDescent="0.25">
      <c r="A112" s="1">
        <f t="shared" si="5"/>
        <v>42846</v>
      </c>
      <c r="B112" s="3" t="str">
        <f t="shared" si="3"/>
        <v>Sommer, 2. OG links</v>
      </c>
      <c r="C112" s="6">
        <f t="shared" si="4"/>
        <v>16</v>
      </c>
    </row>
    <row r="113" spans="1:3" x14ac:dyDescent="0.25">
      <c r="A113" s="1">
        <f t="shared" si="5"/>
        <v>42847</v>
      </c>
      <c r="B113" s="3" t="str">
        <f t="shared" si="3"/>
        <v>Sommer, 2. OG links</v>
      </c>
      <c r="C113" s="6">
        <f t="shared" si="4"/>
        <v>16</v>
      </c>
    </row>
    <row r="114" spans="1:3" x14ac:dyDescent="0.25">
      <c r="A114" s="1">
        <f t="shared" si="5"/>
        <v>42848</v>
      </c>
      <c r="B114" s="3" t="str">
        <f t="shared" si="3"/>
        <v>Müller, 2. OG Mitte</v>
      </c>
      <c r="C114" s="6">
        <f t="shared" si="4"/>
        <v>16</v>
      </c>
    </row>
    <row r="115" spans="1:3" x14ac:dyDescent="0.25">
      <c r="A115" s="1">
        <f t="shared" si="5"/>
        <v>42849</v>
      </c>
      <c r="B115" s="3" t="str">
        <f t="shared" si="3"/>
        <v>Müller, 2. OG Mitte</v>
      </c>
      <c r="C115" s="6">
        <f t="shared" si="4"/>
        <v>17</v>
      </c>
    </row>
    <row r="116" spans="1:3" x14ac:dyDescent="0.25">
      <c r="A116" s="1">
        <f t="shared" si="5"/>
        <v>42850</v>
      </c>
      <c r="B116" s="3" t="str">
        <f t="shared" si="3"/>
        <v>Müller, 2. OG Mitte</v>
      </c>
      <c r="C116" s="6">
        <f t="shared" si="4"/>
        <v>17</v>
      </c>
    </row>
    <row r="117" spans="1:3" x14ac:dyDescent="0.25">
      <c r="A117" s="1">
        <f t="shared" si="5"/>
        <v>42851</v>
      </c>
      <c r="B117" s="3" t="str">
        <f t="shared" si="3"/>
        <v>Müller, 2. OG Mitte</v>
      </c>
      <c r="C117" s="6">
        <f t="shared" si="4"/>
        <v>17</v>
      </c>
    </row>
    <row r="118" spans="1:3" x14ac:dyDescent="0.25">
      <c r="A118" s="1">
        <f t="shared" si="5"/>
        <v>42852</v>
      </c>
      <c r="B118" s="3" t="str">
        <f t="shared" si="3"/>
        <v>Müller, 2. OG Mitte</v>
      </c>
      <c r="C118" s="6">
        <f t="shared" si="4"/>
        <v>17</v>
      </c>
    </row>
    <row r="119" spans="1:3" x14ac:dyDescent="0.25">
      <c r="A119" s="1">
        <f t="shared" si="5"/>
        <v>42853</v>
      </c>
      <c r="B119" s="3" t="str">
        <f t="shared" si="3"/>
        <v>Müller, 2. OG Mitte</v>
      </c>
      <c r="C119" s="6">
        <f t="shared" si="4"/>
        <v>17</v>
      </c>
    </row>
    <row r="120" spans="1:3" x14ac:dyDescent="0.25">
      <c r="A120" s="1">
        <f t="shared" si="5"/>
        <v>42854</v>
      </c>
      <c r="B120" s="3" t="str">
        <f t="shared" si="3"/>
        <v>Müller, 2. OG Mitte</v>
      </c>
      <c r="C120" s="6">
        <f t="shared" si="4"/>
        <v>17</v>
      </c>
    </row>
    <row r="121" spans="1:3" x14ac:dyDescent="0.25">
      <c r="A121" s="1">
        <f t="shared" si="5"/>
        <v>42855</v>
      </c>
      <c r="B121" s="3" t="str">
        <f t="shared" si="3"/>
        <v>Meier, EG rechts</v>
      </c>
      <c r="C121" s="6">
        <f t="shared" si="4"/>
        <v>17</v>
      </c>
    </row>
    <row r="122" spans="1:3" x14ac:dyDescent="0.25">
      <c r="A122" s="1">
        <f t="shared" si="5"/>
        <v>42856</v>
      </c>
      <c r="B122" s="3" t="str">
        <f t="shared" si="3"/>
        <v>Meier, EG rechts</v>
      </c>
      <c r="C122" s="6">
        <f t="shared" si="4"/>
        <v>18</v>
      </c>
    </row>
    <row r="123" spans="1:3" x14ac:dyDescent="0.25">
      <c r="A123" s="1">
        <f t="shared" si="5"/>
        <v>42857</v>
      </c>
      <c r="B123" s="3" t="str">
        <f t="shared" si="3"/>
        <v>Meier, EG rechts</v>
      </c>
      <c r="C123" s="6">
        <f t="shared" si="4"/>
        <v>18</v>
      </c>
    </row>
    <row r="124" spans="1:3" x14ac:dyDescent="0.25">
      <c r="A124" s="1">
        <f t="shared" si="5"/>
        <v>42858</v>
      </c>
      <c r="B124" s="3" t="str">
        <f t="shared" si="3"/>
        <v>Meier, EG rechts</v>
      </c>
      <c r="C124" s="6">
        <f t="shared" si="4"/>
        <v>18</v>
      </c>
    </row>
    <row r="125" spans="1:3" x14ac:dyDescent="0.25">
      <c r="A125" s="1">
        <f t="shared" si="5"/>
        <v>42859</v>
      </c>
      <c r="B125" s="3" t="str">
        <f t="shared" si="3"/>
        <v>Meier, EG rechts</v>
      </c>
      <c r="C125" s="6">
        <f t="shared" si="4"/>
        <v>18</v>
      </c>
    </row>
    <row r="126" spans="1:3" x14ac:dyDescent="0.25">
      <c r="A126" s="1">
        <f t="shared" si="5"/>
        <v>42860</v>
      </c>
      <c r="B126" s="3" t="str">
        <f t="shared" si="3"/>
        <v>Meier, EG rechts</v>
      </c>
      <c r="C126" s="6">
        <f t="shared" si="4"/>
        <v>18</v>
      </c>
    </row>
    <row r="127" spans="1:3" x14ac:dyDescent="0.25">
      <c r="A127" s="1">
        <f t="shared" si="5"/>
        <v>42861</v>
      </c>
      <c r="B127" s="3" t="str">
        <f t="shared" si="3"/>
        <v>Meier, EG rechts</v>
      </c>
      <c r="C127" s="6">
        <f t="shared" si="4"/>
        <v>18</v>
      </c>
    </row>
    <row r="128" spans="1:3" x14ac:dyDescent="0.25">
      <c r="A128" s="1">
        <f t="shared" si="5"/>
        <v>42862</v>
      </c>
      <c r="B128" s="3" t="str">
        <f t="shared" si="3"/>
        <v>Müller, EG links</v>
      </c>
      <c r="C128" s="6">
        <f t="shared" si="4"/>
        <v>18</v>
      </c>
    </row>
    <row r="129" spans="1:3" x14ac:dyDescent="0.25">
      <c r="A129" s="1">
        <f t="shared" si="5"/>
        <v>42863</v>
      </c>
      <c r="B129" s="3" t="str">
        <f t="shared" si="3"/>
        <v>Müller, EG links</v>
      </c>
      <c r="C129" s="6">
        <f t="shared" si="4"/>
        <v>19</v>
      </c>
    </row>
    <row r="130" spans="1:3" x14ac:dyDescent="0.25">
      <c r="A130" s="1">
        <f t="shared" si="5"/>
        <v>42864</v>
      </c>
      <c r="B130" s="3" t="str">
        <f t="shared" ref="B130:B193" si="6">VLOOKUP(MOD(WEEKNUM(A130),AMP),Mieter,2)&amp;", "&amp;VLOOKUP(MOD(WEEKNUM(A130),AMP),Mieter,3)</f>
        <v>Müller, EG links</v>
      </c>
      <c r="C130" s="6">
        <f t="shared" si="4"/>
        <v>19</v>
      </c>
    </row>
    <row r="131" spans="1:3" x14ac:dyDescent="0.25">
      <c r="A131" s="1">
        <f t="shared" si="5"/>
        <v>42865</v>
      </c>
      <c r="B131" s="3" t="str">
        <f t="shared" si="6"/>
        <v>Müller, EG links</v>
      </c>
      <c r="C131" s="6">
        <f t="shared" ref="C131:C194" si="7">WEEKNUM(A131,21)</f>
        <v>19</v>
      </c>
    </row>
    <row r="132" spans="1:3" x14ac:dyDescent="0.25">
      <c r="A132" s="1">
        <f t="shared" ref="A132:A195" si="8">A131+1</f>
        <v>42866</v>
      </c>
      <c r="B132" s="3" t="str">
        <f t="shared" si="6"/>
        <v>Müller, EG links</v>
      </c>
      <c r="C132" s="6">
        <f t="shared" si="7"/>
        <v>19</v>
      </c>
    </row>
    <row r="133" spans="1:3" x14ac:dyDescent="0.25">
      <c r="A133" s="1">
        <f t="shared" si="8"/>
        <v>42867</v>
      </c>
      <c r="B133" s="3" t="str">
        <f t="shared" si="6"/>
        <v>Müller, EG links</v>
      </c>
      <c r="C133" s="6">
        <f t="shared" si="7"/>
        <v>19</v>
      </c>
    </row>
    <row r="134" spans="1:3" x14ac:dyDescent="0.25">
      <c r="A134" s="1">
        <f t="shared" si="8"/>
        <v>42868</v>
      </c>
      <c r="B134" s="3" t="str">
        <f t="shared" si="6"/>
        <v>Müller, EG links</v>
      </c>
      <c r="C134" s="6">
        <f t="shared" si="7"/>
        <v>19</v>
      </c>
    </row>
    <row r="135" spans="1:3" x14ac:dyDescent="0.25">
      <c r="A135" s="1">
        <f t="shared" si="8"/>
        <v>42869</v>
      </c>
      <c r="B135" s="3" t="str">
        <f t="shared" si="6"/>
        <v>Schulze, EG Mitte</v>
      </c>
      <c r="C135" s="6">
        <f t="shared" si="7"/>
        <v>19</v>
      </c>
    </row>
    <row r="136" spans="1:3" x14ac:dyDescent="0.25">
      <c r="A136" s="1">
        <f t="shared" si="8"/>
        <v>42870</v>
      </c>
      <c r="B136" s="3" t="str">
        <f t="shared" si="6"/>
        <v>Schulze, EG Mitte</v>
      </c>
      <c r="C136" s="6">
        <f t="shared" si="7"/>
        <v>20</v>
      </c>
    </row>
    <row r="137" spans="1:3" x14ac:dyDescent="0.25">
      <c r="A137" s="1">
        <f t="shared" si="8"/>
        <v>42871</v>
      </c>
      <c r="B137" s="3" t="str">
        <f t="shared" si="6"/>
        <v>Schulze, EG Mitte</v>
      </c>
      <c r="C137" s="6">
        <f t="shared" si="7"/>
        <v>20</v>
      </c>
    </row>
    <row r="138" spans="1:3" x14ac:dyDescent="0.25">
      <c r="A138" s="1">
        <f t="shared" si="8"/>
        <v>42872</v>
      </c>
      <c r="B138" s="3" t="str">
        <f t="shared" si="6"/>
        <v>Schulze, EG Mitte</v>
      </c>
      <c r="C138" s="6">
        <f t="shared" si="7"/>
        <v>20</v>
      </c>
    </row>
    <row r="139" spans="1:3" x14ac:dyDescent="0.25">
      <c r="A139" s="1">
        <f t="shared" si="8"/>
        <v>42873</v>
      </c>
      <c r="B139" s="3" t="str">
        <f t="shared" si="6"/>
        <v>Schulze, EG Mitte</v>
      </c>
      <c r="C139" s="6">
        <f t="shared" si="7"/>
        <v>20</v>
      </c>
    </row>
    <row r="140" spans="1:3" x14ac:dyDescent="0.25">
      <c r="A140" s="1">
        <f t="shared" si="8"/>
        <v>42874</v>
      </c>
      <c r="B140" s="3" t="str">
        <f t="shared" si="6"/>
        <v>Schulze, EG Mitte</v>
      </c>
      <c r="C140" s="6">
        <f t="shared" si="7"/>
        <v>20</v>
      </c>
    </row>
    <row r="141" spans="1:3" x14ac:dyDescent="0.25">
      <c r="A141" s="1">
        <f t="shared" si="8"/>
        <v>42875</v>
      </c>
      <c r="B141" s="3" t="str">
        <f t="shared" si="6"/>
        <v>Schulze, EG Mitte</v>
      </c>
      <c r="C141" s="6">
        <f t="shared" si="7"/>
        <v>20</v>
      </c>
    </row>
    <row r="142" spans="1:3" x14ac:dyDescent="0.25">
      <c r="A142" s="1">
        <f t="shared" si="8"/>
        <v>42876</v>
      </c>
      <c r="B142" s="3" t="str">
        <f t="shared" si="6"/>
        <v>Rose, 1. OG rechts</v>
      </c>
      <c r="C142" s="6">
        <f t="shared" si="7"/>
        <v>20</v>
      </c>
    </row>
    <row r="143" spans="1:3" x14ac:dyDescent="0.25">
      <c r="A143" s="1">
        <f t="shared" si="8"/>
        <v>42877</v>
      </c>
      <c r="B143" s="3" t="str">
        <f t="shared" si="6"/>
        <v>Rose, 1. OG rechts</v>
      </c>
      <c r="C143" s="6">
        <f t="shared" si="7"/>
        <v>21</v>
      </c>
    </row>
    <row r="144" spans="1:3" x14ac:dyDescent="0.25">
      <c r="A144" s="1">
        <f t="shared" si="8"/>
        <v>42878</v>
      </c>
      <c r="B144" s="3" t="str">
        <f t="shared" si="6"/>
        <v>Rose, 1. OG rechts</v>
      </c>
      <c r="C144" s="6">
        <f t="shared" si="7"/>
        <v>21</v>
      </c>
    </row>
    <row r="145" spans="1:3" x14ac:dyDescent="0.25">
      <c r="A145" s="1">
        <f t="shared" si="8"/>
        <v>42879</v>
      </c>
      <c r="B145" s="3" t="str">
        <f t="shared" si="6"/>
        <v>Rose, 1. OG rechts</v>
      </c>
      <c r="C145" s="6">
        <f t="shared" si="7"/>
        <v>21</v>
      </c>
    </row>
    <row r="146" spans="1:3" x14ac:dyDescent="0.25">
      <c r="A146" s="1">
        <f t="shared" si="8"/>
        <v>42880</v>
      </c>
      <c r="B146" s="3" t="str">
        <f t="shared" si="6"/>
        <v>Rose, 1. OG rechts</v>
      </c>
      <c r="C146" s="6">
        <f t="shared" si="7"/>
        <v>21</v>
      </c>
    </row>
    <row r="147" spans="1:3" x14ac:dyDescent="0.25">
      <c r="A147" s="1">
        <f t="shared" si="8"/>
        <v>42881</v>
      </c>
      <c r="B147" s="3" t="str">
        <f t="shared" si="6"/>
        <v>Rose, 1. OG rechts</v>
      </c>
      <c r="C147" s="6">
        <f t="shared" si="7"/>
        <v>21</v>
      </c>
    </row>
    <row r="148" spans="1:3" x14ac:dyDescent="0.25">
      <c r="A148" s="1">
        <f t="shared" si="8"/>
        <v>42882</v>
      </c>
      <c r="B148" s="3" t="str">
        <f t="shared" si="6"/>
        <v>Rose, 1. OG rechts</v>
      </c>
      <c r="C148" s="6">
        <f t="shared" si="7"/>
        <v>21</v>
      </c>
    </row>
    <row r="149" spans="1:3" x14ac:dyDescent="0.25">
      <c r="A149" s="1">
        <f t="shared" si="8"/>
        <v>42883</v>
      </c>
      <c r="B149" s="3" t="str">
        <f t="shared" si="6"/>
        <v>Hansen, 1. OG links</v>
      </c>
      <c r="C149" s="6">
        <f t="shared" si="7"/>
        <v>21</v>
      </c>
    </row>
    <row r="150" spans="1:3" x14ac:dyDescent="0.25">
      <c r="A150" s="1">
        <f t="shared" si="8"/>
        <v>42884</v>
      </c>
      <c r="B150" s="3" t="str">
        <f t="shared" si="6"/>
        <v>Hansen, 1. OG links</v>
      </c>
      <c r="C150" s="6">
        <f t="shared" si="7"/>
        <v>22</v>
      </c>
    </row>
    <row r="151" spans="1:3" x14ac:dyDescent="0.25">
      <c r="A151" s="1">
        <f t="shared" si="8"/>
        <v>42885</v>
      </c>
      <c r="B151" s="3" t="str">
        <f t="shared" si="6"/>
        <v>Hansen, 1. OG links</v>
      </c>
      <c r="C151" s="6">
        <f t="shared" si="7"/>
        <v>22</v>
      </c>
    </row>
    <row r="152" spans="1:3" x14ac:dyDescent="0.25">
      <c r="A152" s="1">
        <f t="shared" si="8"/>
        <v>42886</v>
      </c>
      <c r="B152" s="3" t="str">
        <f t="shared" si="6"/>
        <v>Hansen, 1. OG links</v>
      </c>
      <c r="C152" s="6">
        <f t="shared" si="7"/>
        <v>22</v>
      </c>
    </row>
    <row r="153" spans="1:3" x14ac:dyDescent="0.25">
      <c r="A153" s="1">
        <f t="shared" si="8"/>
        <v>42887</v>
      </c>
      <c r="B153" s="3" t="str">
        <f t="shared" si="6"/>
        <v>Hansen, 1. OG links</v>
      </c>
      <c r="C153" s="6">
        <f t="shared" si="7"/>
        <v>22</v>
      </c>
    </row>
    <row r="154" spans="1:3" x14ac:dyDescent="0.25">
      <c r="A154" s="1">
        <f t="shared" si="8"/>
        <v>42888</v>
      </c>
      <c r="B154" s="3" t="str">
        <f t="shared" si="6"/>
        <v>Hansen, 1. OG links</v>
      </c>
      <c r="C154" s="6">
        <f t="shared" si="7"/>
        <v>22</v>
      </c>
    </row>
    <row r="155" spans="1:3" x14ac:dyDescent="0.25">
      <c r="A155" s="1">
        <f t="shared" si="8"/>
        <v>42889</v>
      </c>
      <c r="B155" s="3" t="str">
        <f t="shared" si="6"/>
        <v>Hansen, 1. OG links</v>
      </c>
      <c r="C155" s="6">
        <f t="shared" si="7"/>
        <v>22</v>
      </c>
    </row>
    <row r="156" spans="1:3" x14ac:dyDescent="0.25">
      <c r="A156" s="1">
        <f t="shared" si="8"/>
        <v>42890</v>
      </c>
      <c r="B156" s="3" t="str">
        <f t="shared" si="6"/>
        <v>Loose, 1. OG Mitte</v>
      </c>
      <c r="C156" s="6">
        <f t="shared" si="7"/>
        <v>22</v>
      </c>
    </row>
    <row r="157" spans="1:3" x14ac:dyDescent="0.25">
      <c r="A157" s="1">
        <f t="shared" si="8"/>
        <v>42891</v>
      </c>
      <c r="B157" s="3" t="str">
        <f t="shared" si="6"/>
        <v>Loose, 1. OG Mitte</v>
      </c>
      <c r="C157" s="6">
        <f t="shared" si="7"/>
        <v>23</v>
      </c>
    </row>
    <row r="158" spans="1:3" x14ac:dyDescent="0.25">
      <c r="A158" s="1">
        <f t="shared" si="8"/>
        <v>42892</v>
      </c>
      <c r="B158" s="3" t="str">
        <f t="shared" si="6"/>
        <v>Loose, 1. OG Mitte</v>
      </c>
      <c r="C158" s="6">
        <f t="shared" si="7"/>
        <v>23</v>
      </c>
    </row>
    <row r="159" spans="1:3" x14ac:dyDescent="0.25">
      <c r="A159" s="1">
        <f t="shared" si="8"/>
        <v>42893</v>
      </c>
      <c r="B159" s="3" t="str">
        <f t="shared" si="6"/>
        <v>Loose, 1. OG Mitte</v>
      </c>
      <c r="C159" s="6">
        <f t="shared" si="7"/>
        <v>23</v>
      </c>
    </row>
    <row r="160" spans="1:3" x14ac:dyDescent="0.25">
      <c r="A160" s="1">
        <f t="shared" si="8"/>
        <v>42894</v>
      </c>
      <c r="B160" s="3" t="str">
        <f t="shared" si="6"/>
        <v>Loose, 1. OG Mitte</v>
      </c>
      <c r="C160" s="6">
        <f t="shared" si="7"/>
        <v>23</v>
      </c>
    </row>
    <row r="161" spans="1:3" x14ac:dyDescent="0.25">
      <c r="A161" s="1">
        <f t="shared" si="8"/>
        <v>42895</v>
      </c>
      <c r="B161" s="3" t="str">
        <f t="shared" si="6"/>
        <v>Loose, 1. OG Mitte</v>
      </c>
      <c r="C161" s="6">
        <f t="shared" si="7"/>
        <v>23</v>
      </c>
    </row>
    <row r="162" spans="1:3" x14ac:dyDescent="0.25">
      <c r="A162" s="1">
        <f t="shared" si="8"/>
        <v>42896</v>
      </c>
      <c r="B162" s="3" t="str">
        <f t="shared" si="6"/>
        <v>Loose, 1. OG Mitte</v>
      </c>
      <c r="C162" s="6">
        <f t="shared" si="7"/>
        <v>23</v>
      </c>
    </row>
    <row r="163" spans="1:3" x14ac:dyDescent="0.25">
      <c r="A163" s="1">
        <f t="shared" si="8"/>
        <v>42897</v>
      </c>
      <c r="B163" s="3" t="str">
        <f t="shared" si="6"/>
        <v>Winter, 2. OG rechts</v>
      </c>
      <c r="C163" s="6">
        <f t="shared" si="7"/>
        <v>23</v>
      </c>
    </row>
    <row r="164" spans="1:3" x14ac:dyDescent="0.25">
      <c r="A164" s="1">
        <f t="shared" si="8"/>
        <v>42898</v>
      </c>
      <c r="B164" s="3" t="str">
        <f t="shared" si="6"/>
        <v>Winter, 2. OG rechts</v>
      </c>
      <c r="C164" s="6">
        <f t="shared" si="7"/>
        <v>24</v>
      </c>
    </row>
    <row r="165" spans="1:3" x14ac:dyDescent="0.25">
      <c r="A165" s="1">
        <f t="shared" si="8"/>
        <v>42899</v>
      </c>
      <c r="B165" s="3" t="str">
        <f t="shared" si="6"/>
        <v>Winter, 2. OG rechts</v>
      </c>
      <c r="C165" s="6">
        <f t="shared" si="7"/>
        <v>24</v>
      </c>
    </row>
    <row r="166" spans="1:3" x14ac:dyDescent="0.25">
      <c r="A166" s="1">
        <f t="shared" si="8"/>
        <v>42900</v>
      </c>
      <c r="B166" s="3" t="str">
        <f t="shared" si="6"/>
        <v>Winter, 2. OG rechts</v>
      </c>
      <c r="C166" s="6">
        <f t="shared" si="7"/>
        <v>24</v>
      </c>
    </row>
    <row r="167" spans="1:3" x14ac:dyDescent="0.25">
      <c r="A167" s="1">
        <f t="shared" si="8"/>
        <v>42901</v>
      </c>
      <c r="B167" s="3" t="str">
        <f t="shared" si="6"/>
        <v>Winter, 2. OG rechts</v>
      </c>
      <c r="C167" s="6">
        <f t="shared" si="7"/>
        <v>24</v>
      </c>
    </row>
    <row r="168" spans="1:3" x14ac:dyDescent="0.25">
      <c r="A168" s="1">
        <f t="shared" si="8"/>
        <v>42902</v>
      </c>
      <c r="B168" s="3" t="str">
        <f t="shared" si="6"/>
        <v>Winter, 2. OG rechts</v>
      </c>
      <c r="C168" s="6">
        <f t="shared" si="7"/>
        <v>24</v>
      </c>
    </row>
    <row r="169" spans="1:3" x14ac:dyDescent="0.25">
      <c r="A169" s="1">
        <f t="shared" si="8"/>
        <v>42903</v>
      </c>
      <c r="B169" s="3" t="str">
        <f t="shared" si="6"/>
        <v>Winter, 2. OG rechts</v>
      </c>
      <c r="C169" s="6">
        <f t="shared" si="7"/>
        <v>24</v>
      </c>
    </row>
    <row r="170" spans="1:3" x14ac:dyDescent="0.25">
      <c r="A170" s="1">
        <f t="shared" si="8"/>
        <v>42904</v>
      </c>
      <c r="B170" s="3" t="str">
        <f t="shared" si="6"/>
        <v>Sommer, 2. OG links</v>
      </c>
      <c r="C170" s="6">
        <f t="shared" si="7"/>
        <v>24</v>
      </c>
    </row>
    <row r="171" spans="1:3" x14ac:dyDescent="0.25">
      <c r="A171" s="1">
        <f t="shared" si="8"/>
        <v>42905</v>
      </c>
      <c r="B171" s="3" t="str">
        <f t="shared" si="6"/>
        <v>Sommer, 2. OG links</v>
      </c>
      <c r="C171" s="6">
        <f t="shared" si="7"/>
        <v>25</v>
      </c>
    </row>
    <row r="172" spans="1:3" x14ac:dyDescent="0.25">
      <c r="A172" s="1">
        <f t="shared" si="8"/>
        <v>42906</v>
      </c>
      <c r="B172" s="3" t="str">
        <f t="shared" si="6"/>
        <v>Sommer, 2. OG links</v>
      </c>
      <c r="C172" s="6">
        <f t="shared" si="7"/>
        <v>25</v>
      </c>
    </row>
    <row r="173" spans="1:3" x14ac:dyDescent="0.25">
      <c r="A173" s="1">
        <f t="shared" si="8"/>
        <v>42907</v>
      </c>
      <c r="B173" s="3" t="str">
        <f t="shared" si="6"/>
        <v>Sommer, 2. OG links</v>
      </c>
      <c r="C173" s="6">
        <f t="shared" si="7"/>
        <v>25</v>
      </c>
    </row>
    <row r="174" spans="1:3" x14ac:dyDescent="0.25">
      <c r="A174" s="1">
        <f t="shared" si="8"/>
        <v>42908</v>
      </c>
      <c r="B174" s="3" t="str">
        <f t="shared" si="6"/>
        <v>Sommer, 2. OG links</v>
      </c>
      <c r="C174" s="6">
        <f t="shared" si="7"/>
        <v>25</v>
      </c>
    </row>
    <row r="175" spans="1:3" x14ac:dyDescent="0.25">
      <c r="A175" s="1">
        <f t="shared" si="8"/>
        <v>42909</v>
      </c>
      <c r="B175" s="3" t="str">
        <f t="shared" si="6"/>
        <v>Sommer, 2. OG links</v>
      </c>
      <c r="C175" s="6">
        <f t="shared" si="7"/>
        <v>25</v>
      </c>
    </row>
    <row r="176" spans="1:3" x14ac:dyDescent="0.25">
      <c r="A176" s="1">
        <f t="shared" si="8"/>
        <v>42910</v>
      </c>
      <c r="B176" s="3" t="str">
        <f t="shared" si="6"/>
        <v>Sommer, 2. OG links</v>
      </c>
      <c r="C176" s="6">
        <f t="shared" si="7"/>
        <v>25</v>
      </c>
    </row>
    <row r="177" spans="1:3" x14ac:dyDescent="0.25">
      <c r="A177" s="1">
        <f t="shared" si="8"/>
        <v>42911</v>
      </c>
      <c r="B177" s="3" t="str">
        <f t="shared" si="6"/>
        <v>Müller, 2. OG Mitte</v>
      </c>
      <c r="C177" s="6">
        <f t="shared" si="7"/>
        <v>25</v>
      </c>
    </row>
    <row r="178" spans="1:3" x14ac:dyDescent="0.25">
      <c r="A178" s="1">
        <f t="shared" si="8"/>
        <v>42912</v>
      </c>
      <c r="B178" s="3" t="str">
        <f t="shared" si="6"/>
        <v>Müller, 2. OG Mitte</v>
      </c>
      <c r="C178" s="6">
        <f t="shared" si="7"/>
        <v>26</v>
      </c>
    </row>
    <row r="179" spans="1:3" x14ac:dyDescent="0.25">
      <c r="A179" s="1">
        <f t="shared" si="8"/>
        <v>42913</v>
      </c>
      <c r="B179" s="3" t="str">
        <f t="shared" si="6"/>
        <v>Müller, 2. OG Mitte</v>
      </c>
      <c r="C179" s="6">
        <f t="shared" si="7"/>
        <v>26</v>
      </c>
    </row>
    <row r="180" spans="1:3" x14ac:dyDescent="0.25">
      <c r="A180" s="1">
        <f t="shared" si="8"/>
        <v>42914</v>
      </c>
      <c r="B180" s="3" t="str">
        <f t="shared" si="6"/>
        <v>Müller, 2. OG Mitte</v>
      </c>
      <c r="C180" s="6">
        <f t="shared" si="7"/>
        <v>26</v>
      </c>
    </row>
    <row r="181" spans="1:3" x14ac:dyDescent="0.25">
      <c r="A181" s="1">
        <f t="shared" si="8"/>
        <v>42915</v>
      </c>
      <c r="B181" s="3" t="str">
        <f t="shared" si="6"/>
        <v>Müller, 2. OG Mitte</v>
      </c>
      <c r="C181" s="6">
        <f t="shared" si="7"/>
        <v>26</v>
      </c>
    </row>
    <row r="182" spans="1:3" x14ac:dyDescent="0.25">
      <c r="A182" s="1">
        <f t="shared" si="8"/>
        <v>42916</v>
      </c>
      <c r="B182" s="3" t="str">
        <f t="shared" si="6"/>
        <v>Müller, 2. OG Mitte</v>
      </c>
      <c r="C182" s="6">
        <f t="shared" si="7"/>
        <v>26</v>
      </c>
    </row>
    <row r="183" spans="1:3" x14ac:dyDescent="0.25">
      <c r="A183" s="1">
        <f t="shared" si="8"/>
        <v>42917</v>
      </c>
      <c r="B183" s="3" t="str">
        <f t="shared" si="6"/>
        <v>Müller, 2. OG Mitte</v>
      </c>
      <c r="C183" s="6">
        <f t="shared" si="7"/>
        <v>26</v>
      </c>
    </row>
    <row r="184" spans="1:3" x14ac:dyDescent="0.25">
      <c r="A184" s="1">
        <f t="shared" si="8"/>
        <v>42918</v>
      </c>
      <c r="B184" s="3" t="str">
        <f t="shared" si="6"/>
        <v>Meier, EG rechts</v>
      </c>
      <c r="C184" s="6">
        <f t="shared" si="7"/>
        <v>26</v>
      </c>
    </row>
    <row r="185" spans="1:3" x14ac:dyDescent="0.25">
      <c r="A185" s="1">
        <f t="shared" si="8"/>
        <v>42919</v>
      </c>
      <c r="B185" s="3" t="str">
        <f t="shared" si="6"/>
        <v>Meier, EG rechts</v>
      </c>
      <c r="C185" s="6">
        <f t="shared" si="7"/>
        <v>27</v>
      </c>
    </row>
    <row r="186" spans="1:3" x14ac:dyDescent="0.25">
      <c r="A186" s="1">
        <f t="shared" si="8"/>
        <v>42920</v>
      </c>
      <c r="B186" s="3" t="str">
        <f t="shared" si="6"/>
        <v>Meier, EG rechts</v>
      </c>
      <c r="C186" s="6">
        <f t="shared" si="7"/>
        <v>27</v>
      </c>
    </row>
    <row r="187" spans="1:3" x14ac:dyDescent="0.25">
      <c r="A187" s="1">
        <f t="shared" si="8"/>
        <v>42921</v>
      </c>
      <c r="B187" s="3" t="str">
        <f t="shared" si="6"/>
        <v>Meier, EG rechts</v>
      </c>
      <c r="C187" s="6">
        <f t="shared" si="7"/>
        <v>27</v>
      </c>
    </row>
    <row r="188" spans="1:3" x14ac:dyDescent="0.25">
      <c r="A188" s="1">
        <f t="shared" si="8"/>
        <v>42922</v>
      </c>
      <c r="B188" s="3" t="str">
        <f t="shared" si="6"/>
        <v>Meier, EG rechts</v>
      </c>
      <c r="C188" s="6">
        <f t="shared" si="7"/>
        <v>27</v>
      </c>
    </row>
    <row r="189" spans="1:3" x14ac:dyDescent="0.25">
      <c r="A189" s="1">
        <f t="shared" si="8"/>
        <v>42923</v>
      </c>
      <c r="B189" s="3" t="str">
        <f t="shared" si="6"/>
        <v>Meier, EG rechts</v>
      </c>
      <c r="C189" s="6">
        <f t="shared" si="7"/>
        <v>27</v>
      </c>
    </row>
    <row r="190" spans="1:3" x14ac:dyDescent="0.25">
      <c r="A190" s="1">
        <f t="shared" si="8"/>
        <v>42924</v>
      </c>
      <c r="B190" s="3" t="str">
        <f t="shared" si="6"/>
        <v>Meier, EG rechts</v>
      </c>
      <c r="C190" s="6">
        <f t="shared" si="7"/>
        <v>27</v>
      </c>
    </row>
    <row r="191" spans="1:3" x14ac:dyDescent="0.25">
      <c r="A191" s="1">
        <f t="shared" si="8"/>
        <v>42925</v>
      </c>
      <c r="B191" s="3" t="str">
        <f t="shared" si="6"/>
        <v>Müller, EG links</v>
      </c>
      <c r="C191" s="6">
        <f t="shared" si="7"/>
        <v>27</v>
      </c>
    </row>
    <row r="192" spans="1:3" x14ac:dyDescent="0.25">
      <c r="A192" s="1">
        <f t="shared" si="8"/>
        <v>42926</v>
      </c>
      <c r="B192" s="3" t="str">
        <f t="shared" si="6"/>
        <v>Müller, EG links</v>
      </c>
      <c r="C192" s="6">
        <f t="shared" si="7"/>
        <v>28</v>
      </c>
    </row>
    <row r="193" spans="1:3" x14ac:dyDescent="0.25">
      <c r="A193" s="1">
        <f t="shared" si="8"/>
        <v>42927</v>
      </c>
      <c r="B193" s="3" t="str">
        <f t="shared" si="6"/>
        <v>Müller, EG links</v>
      </c>
      <c r="C193" s="6">
        <f t="shared" si="7"/>
        <v>28</v>
      </c>
    </row>
    <row r="194" spans="1:3" x14ac:dyDescent="0.25">
      <c r="A194" s="1">
        <f t="shared" si="8"/>
        <v>42928</v>
      </c>
      <c r="B194" s="3" t="str">
        <f t="shared" ref="B194:B257" si="9">VLOOKUP(MOD(WEEKNUM(A194),AMP),Mieter,2)&amp;", "&amp;VLOOKUP(MOD(WEEKNUM(A194),AMP),Mieter,3)</f>
        <v>Müller, EG links</v>
      </c>
      <c r="C194" s="6">
        <f t="shared" si="7"/>
        <v>28</v>
      </c>
    </row>
    <row r="195" spans="1:3" x14ac:dyDescent="0.25">
      <c r="A195" s="1">
        <f t="shared" si="8"/>
        <v>42929</v>
      </c>
      <c r="B195" s="3" t="str">
        <f t="shared" si="9"/>
        <v>Müller, EG links</v>
      </c>
      <c r="C195" s="6">
        <f t="shared" ref="C195:C258" si="10">WEEKNUM(A195,21)</f>
        <v>28</v>
      </c>
    </row>
    <row r="196" spans="1:3" x14ac:dyDescent="0.25">
      <c r="A196" s="1">
        <f t="shared" ref="A196:A259" si="11">A195+1</f>
        <v>42930</v>
      </c>
      <c r="B196" s="3" t="str">
        <f t="shared" si="9"/>
        <v>Müller, EG links</v>
      </c>
      <c r="C196" s="6">
        <f t="shared" si="10"/>
        <v>28</v>
      </c>
    </row>
    <row r="197" spans="1:3" x14ac:dyDescent="0.25">
      <c r="A197" s="1">
        <f t="shared" si="11"/>
        <v>42931</v>
      </c>
      <c r="B197" s="3" t="str">
        <f t="shared" si="9"/>
        <v>Müller, EG links</v>
      </c>
      <c r="C197" s="6">
        <f t="shared" si="10"/>
        <v>28</v>
      </c>
    </row>
    <row r="198" spans="1:3" x14ac:dyDescent="0.25">
      <c r="A198" s="1">
        <f t="shared" si="11"/>
        <v>42932</v>
      </c>
      <c r="B198" s="3" t="str">
        <f t="shared" si="9"/>
        <v>Schulze, EG Mitte</v>
      </c>
      <c r="C198" s="6">
        <f t="shared" si="10"/>
        <v>28</v>
      </c>
    </row>
    <row r="199" spans="1:3" x14ac:dyDescent="0.25">
      <c r="A199" s="1">
        <f t="shared" si="11"/>
        <v>42933</v>
      </c>
      <c r="B199" s="3" t="str">
        <f t="shared" si="9"/>
        <v>Schulze, EG Mitte</v>
      </c>
      <c r="C199" s="6">
        <f t="shared" si="10"/>
        <v>29</v>
      </c>
    </row>
    <row r="200" spans="1:3" x14ac:dyDescent="0.25">
      <c r="A200" s="1">
        <f t="shared" si="11"/>
        <v>42934</v>
      </c>
      <c r="B200" s="3" t="str">
        <f t="shared" si="9"/>
        <v>Schulze, EG Mitte</v>
      </c>
      <c r="C200" s="6">
        <f t="shared" si="10"/>
        <v>29</v>
      </c>
    </row>
    <row r="201" spans="1:3" x14ac:dyDescent="0.25">
      <c r="A201" s="1">
        <f t="shared" si="11"/>
        <v>42935</v>
      </c>
      <c r="B201" s="3" t="str">
        <f t="shared" si="9"/>
        <v>Schulze, EG Mitte</v>
      </c>
      <c r="C201" s="6">
        <f t="shared" si="10"/>
        <v>29</v>
      </c>
    </row>
    <row r="202" spans="1:3" x14ac:dyDescent="0.25">
      <c r="A202" s="1">
        <f t="shared" si="11"/>
        <v>42936</v>
      </c>
      <c r="B202" s="3" t="str">
        <f t="shared" si="9"/>
        <v>Schulze, EG Mitte</v>
      </c>
      <c r="C202" s="6">
        <f t="shared" si="10"/>
        <v>29</v>
      </c>
    </row>
    <row r="203" spans="1:3" x14ac:dyDescent="0.25">
      <c r="A203" s="1">
        <f t="shared" si="11"/>
        <v>42937</v>
      </c>
      <c r="B203" s="3" t="str">
        <f t="shared" si="9"/>
        <v>Schulze, EG Mitte</v>
      </c>
      <c r="C203" s="6">
        <f t="shared" si="10"/>
        <v>29</v>
      </c>
    </row>
    <row r="204" spans="1:3" x14ac:dyDescent="0.25">
      <c r="A204" s="1">
        <f t="shared" si="11"/>
        <v>42938</v>
      </c>
      <c r="B204" s="3" t="str">
        <f t="shared" si="9"/>
        <v>Schulze, EG Mitte</v>
      </c>
      <c r="C204" s="6">
        <f t="shared" si="10"/>
        <v>29</v>
      </c>
    </row>
    <row r="205" spans="1:3" x14ac:dyDescent="0.25">
      <c r="A205" s="1">
        <f t="shared" si="11"/>
        <v>42939</v>
      </c>
      <c r="B205" s="3" t="str">
        <f t="shared" si="9"/>
        <v>Rose, 1. OG rechts</v>
      </c>
      <c r="C205" s="6">
        <f t="shared" si="10"/>
        <v>29</v>
      </c>
    </row>
    <row r="206" spans="1:3" x14ac:dyDescent="0.25">
      <c r="A206" s="1">
        <f t="shared" si="11"/>
        <v>42940</v>
      </c>
      <c r="B206" s="3" t="str">
        <f t="shared" si="9"/>
        <v>Rose, 1. OG rechts</v>
      </c>
      <c r="C206" s="6">
        <f t="shared" si="10"/>
        <v>30</v>
      </c>
    </row>
    <row r="207" spans="1:3" x14ac:dyDescent="0.25">
      <c r="A207" s="1">
        <f t="shared" si="11"/>
        <v>42941</v>
      </c>
      <c r="B207" s="3" t="str">
        <f t="shared" si="9"/>
        <v>Rose, 1. OG rechts</v>
      </c>
      <c r="C207" s="6">
        <f t="shared" si="10"/>
        <v>30</v>
      </c>
    </row>
    <row r="208" spans="1:3" x14ac:dyDescent="0.25">
      <c r="A208" s="1">
        <f t="shared" si="11"/>
        <v>42942</v>
      </c>
      <c r="B208" s="3" t="str">
        <f t="shared" si="9"/>
        <v>Rose, 1. OG rechts</v>
      </c>
      <c r="C208" s="6">
        <f t="shared" si="10"/>
        <v>30</v>
      </c>
    </row>
    <row r="209" spans="1:3" x14ac:dyDescent="0.25">
      <c r="A209" s="1">
        <f t="shared" si="11"/>
        <v>42943</v>
      </c>
      <c r="B209" s="3" t="str">
        <f t="shared" si="9"/>
        <v>Rose, 1. OG rechts</v>
      </c>
      <c r="C209" s="6">
        <f t="shared" si="10"/>
        <v>30</v>
      </c>
    </row>
    <row r="210" spans="1:3" x14ac:dyDescent="0.25">
      <c r="A210" s="1">
        <f t="shared" si="11"/>
        <v>42944</v>
      </c>
      <c r="B210" s="3" t="str">
        <f t="shared" si="9"/>
        <v>Rose, 1. OG rechts</v>
      </c>
      <c r="C210" s="6">
        <f t="shared" si="10"/>
        <v>30</v>
      </c>
    </row>
    <row r="211" spans="1:3" x14ac:dyDescent="0.25">
      <c r="A211" s="1">
        <f t="shared" si="11"/>
        <v>42945</v>
      </c>
      <c r="B211" s="3" t="str">
        <f t="shared" si="9"/>
        <v>Rose, 1. OG rechts</v>
      </c>
      <c r="C211" s="6">
        <f t="shared" si="10"/>
        <v>30</v>
      </c>
    </row>
    <row r="212" spans="1:3" x14ac:dyDescent="0.25">
      <c r="A212" s="1">
        <f t="shared" si="11"/>
        <v>42946</v>
      </c>
      <c r="B212" s="3" t="str">
        <f t="shared" si="9"/>
        <v>Hansen, 1. OG links</v>
      </c>
      <c r="C212" s="6">
        <f t="shared" si="10"/>
        <v>30</v>
      </c>
    </row>
    <row r="213" spans="1:3" x14ac:dyDescent="0.25">
      <c r="A213" s="1">
        <f t="shared" si="11"/>
        <v>42947</v>
      </c>
      <c r="B213" s="3" t="str">
        <f t="shared" si="9"/>
        <v>Hansen, 1. OG links</v>
      </c>
      <c r="C213" s="6">
        <f t="shared" si="10"/>
        <v>31</v>
      </c>
    </row>
    <row r="214" spans="1:3" x14ac:dyDescent="0.25">
      <c r="A214" s="1">
        <f t="shared" si="11"/>
        <v>42948</v>
      </c>
      <c r="B214" s="3" t="str">
        <f t="shared" si="9"/>
        <v>Hansen, 1. OG links</v>
      </c>
      <c r="C214" s="6">
        <f t="shared" si="10"/>
        <v>31</v>
      </c>
    </row>
    <row r="215" spans="1:3" x14ac:dyDescent="0.25">
      <c r="A215" s="1">
        <f t="shared" si="11"/>
        <v>42949</v>
      </c>
      <c r="B215" s="3" t="str">
        <f t="shared" si="9"/>
        <v>Hansen, 1. OG links</v>
      </c>
      <c r="C215" s="6">
        <f t="shared" si="10"/>
        <v>31</v>
      </c>
    </row>
    <row r="216" spans="1:3" x14ac:dyDescent="0.25">
      <c r="A216" s="1">
        <f t="shared" si="11"/>
        <v>42950</v>
      </c>
      <c r="B216" s="3" t="str">
        <f t="shared" si="9"/>
        <v>Hansen, 1. OG links</v>
      </c>
      <c r="C216" s="6">
        <f t="shared" si="10"/>
        <v>31</v>
      </c>
    </row>
    <row r="217" spans="1:3" x14ac:dyDescent="0.25">
      <c r="A217" s="1">
        <f t="shared" si="11"/>
        <v>42951</v>
      </c>
      <c r="B217" s="3" t="str">
        <f t="shared" si="9"/>
        <v>Hansen, 1. OG links</v>
      </c>
      <c r="C217" s="6">
        <f t="shared" si="10"/>
        <v>31</v>
      </c>
    </row>
    <row r="218" spans="1:3" x14ac:dyDescent="0.25">
      <c r="A218" s="1">
        <f t="shared" si="11"/>
        <v>42952</v>
      </c>
      <c r="B218" s="3" t="str">
        <f t="shared" si="9"/>
        <v>Hansen, 1. OG links</v>
      </c>
      <c r="C218" s="6">
        <f t="shared" si="10"/>
        <v>31</v>
      </c>
    </row>
    <row r="219" spans="1:3" x14ac:dyDescent="0.25">
      <c r="A219" s="1">
        <f t="shared" si="11"/>
        <v>42953</v>
      </c>
      <c r="B219" s="3" t="str">
        <f t="shared" si="9"/>
        <v>Loose, 1. OG Mitte</v>
      </c>
      <c r="C219" s="6">
        <f t="shared" si="10"/>
        <v>31</v>
      </c>
    </row>
    <row r="220" spans="1:3" x14ac:dyDescent="0.25">
      <c r="A220" s="1">
        <f t="shared" si="11"/>
        <v>42954</v>
      </c>
      <c r="B220" s="3" t="str">
        <f t="shared" si="9"/>
        <v>Loose, 1. OG Mitte</v>
      </c>
      <c r="C220" s="6">
        <f t="shared" si="10"/>
        <v>32</v>
      </c>
    </row>
    <row r="221" spans="1:3" x14ac:dyDescent="0.25">
      <c r="A221" s="1">
        <f t="shared" si="11"/>
        <v>42955</v>
      </c>
      <c r="B221" s="3" t="str">
        <f t="shared" si="9"/>
        <v>Loose, 1. OG Mitte</v>
      </c>
      <c r="C221" s="6">
        <f t="shared" si="10"/>
        <v>32</v>
      </c>
    </row>
    <row r="222" spans="1:3" x14ac:dyDescent="0.25">
      <c r="A222" s="1">
        <f t="shared" si="11"/>
        <v>42956</v>
      </c>
      <c r="B222" s="3" t="str">
        <f t="shared" si="9"/>
        <v>Loose, 1. OG Mitte</v>
      </c>
      <c r="C222" s="6">
        <f t="shared" si="10"/>
        <v>32</v>
      </c>
    </row>
    <row r="223" spans="1:3" x14ac:dyDescent="0.25">
      <c r="A223" s="1">
        <f t="shared" si="11"/>
        <v>42957</v>
      </c>
      <c r="B223" s="3" t="str">
        <f t="shared" si="9"/>
        <v>Loose, 1. OG Mitte</v>
      </c>
      <c r="C223" s="6">
        <f t="shared" si="10"/>
        <v>32</v>
      </c>
    </row>
    <row r="224" spans="1:3" x14ac:dyDescent="0.25">
      <c r="A224" s="1">
        <f t="shared" si="11"/>
        <v>42958</v>
      </c>
      <c r="B224" s="3" t="str">
        <f t="shared" si="9"/>
        <v>Loose, 1. OG Mitte</v>
      </c>
      <c r="C224" s="6">
        <f t="shared" si="10"/>
        <v>32</v>
      </c>
    </row>
    <row r="225" spans="1:3" x14ac:dyDescent="0.25">
      <c r="A225" s="1">
        <f t="shared" si="11"/>
        <v>42959</v>
      </c>
      <c r="B225" s="3" t="str">
        <f t="shared" si="9"/>
        <v>Loose, 1. OG Mitte</v>
      </c>
      <c r="C225" s="6">
        <f t="shared" si="10"/>
        <v>32</v>
      </c>
    </row>
    <row r="226" spans="1:3" x14ac:dyDescent="0.25">
      <c r="A226" s="1">
        <f t="shared" si="11"/>
        <v>42960</v>
      </c>
      <c r="B226" s="3" t="str">
        <f t="shared" si="9"/>
        <v>Winter, 2. OG rechts</v>
      </c>
      <c r="C226" s="6">
        <f t="shared" si="10"/>
        <v>32</v>
      </c>
    </row>
    <row r="227" spans="1:3" x14ac:dyDescent="0.25">
      <c r="A227" s="1">
        <f t="shared" si="11"/>
        <v>42961</v>
      </c>
      <c r="B227" s="3" t="str">
        <f t="shared" si="9"/>
        <v>Winter, 2. OG rechts</v>
      </c>
      <c r="C227" s="6">
        <f t="shared" si="10"/>
        <v>33</v>
      </c>
    </row>
    <row r="228" spans="1:3" x14ac:dyDescent="0.25">
      <c r="A228" s="1">
        <f t="shared" si="11"/>
        <v>42962</v>
      </c>
      <c r="B228" s="3" t="str">
        <f t="shared" si="9"/>
        <v>Winter, 2. OG rechts</v>
      </c>
      <c r="C228" s="6">
        <f t="shared" si="10"/>
        <v>33</v>
      </c>
    </row>
    <row r="229" spans="1:3" x14ac:dyDescent="0.25">
      <c r="A229" s="1">
        <f t="shared" si="11"/>
        <v>42963</v>
      </c>
      <c r="B229" s="3" t="str">
        <f t="shared" si="9"/>
        <v>Winter, 2. OG rechts</v>
      </c>
      <c r="C229" s="6">
        <f t="shared" si="10"/>
        <v>33</v>
      </c>
    </row>
    <row r="230" spans="1:3" x14ac:dyDescent="0.25">
      <c r="A230" s="1">
        <f t="shared" si="11"/>
        <v>42964</v>
      </c>
      <c r="B230" s="3" t="str">
        <f t="shared" si="9"/>
        <v>Winter, 2. OG rechts</v>
      </c>
      <c r="C230" s="6">
        <f t="shared" si="10"/>
        <v>33</v>
      </c>
    </row>
    <row r="231" spans="1:3" x14ac:dyDescent="0.25">
      <c r="A231" s="1">
        <f t="shared" si="11"/>
        <v>42965</v>
      </c>
      <c r="B231" s="3" t="str">
        <f t="shared" si="9"/>
        <v>Winter, 2. OG rechts</v>
      </c>
      <c r="C231" s="6">
        <f t="shared" si="10"/>
        <v>33</v>
      </c>
    </row>
    <row r="232" spans="1:3" x14ac:dyDescent="0.25">
      <c r="A232" s="1">
        <f t="shared" si="11"/>
        <v>42966</v>
      </c>
      <c r="B232" s="3" t="str">
        <f t="shared" si="9"/>
        <v>Winter, 2. OG rechts</v>
      </c>
      <c r="C232" s="6">
        <f t="shared" si="10"/>
        <v>33</v>
      </c>
    </row>
    <row r="233" spans="1:3" x14ac:dyDescent="0.25">
      <c r="A233" s="1">
        <f t="shared" si="11"/>
        <v>42967</v>
      </c>
      <c r="B233" s="3" t="str">
        <f t="shared" si="9"/>
        <v>Sommer, 2. OG links</v>
      </c>
      <c r="C233" s="6">
        <f t="shared" si="10"/>
        <v>33</v>
      </c>
    </row>
    <row r="234" spans="1:3" x14ac:dyDescent="0.25">
      <c r="A234" s="1">
        <f t="shared" si="11"/>
        <v>42968</v>
      </c>
      <c r="B234" s="3" t="str">
        <f t="shared" si="9"/>
        <v>Sommer, 2. OG links</v>
      </c>
      <c r="C234" s="6">
        <f t="shared" si="10"/>
        <v>34</v>
      </c>
    </row>
    <row r="235" spans="1:3" x14ac:dyDescent="0.25">
      <c r="A235" s="1">
        <f t="shared" si="11"/>
        <v>42969</v>
      </c>
      <c r="B235" s="3" t="str">
        <f t="shared" si="9"/>
        <v>Sommer, 2. OG links</v>
      </c>
      <c r="C235" s="6">
        <f t="shared" si="10"/>
        <v>34</v>
      </c>
    </row>
    <row r="236" spans="1:3" x14ac:dyDescent="0.25">
      <c r="A236" s="1">
        <f t="shared" si="11"/>
        <v>42970</v>
      </c>
      <c r="B236" s="3" t="str">
        <f t="shared" si="9"/>
        <v>Sommer, 2. OG links</v>
      </c>
      <c r="C236" s="6">
        <f t="shared" si="10"/>
        <v>34</v>
      </c>
    </row>
    <row r="237" spans="1:3" x14ac:dyDescent="0.25">
      <c r="A237" s="1">
        <f t="shared" si="11"/>
        <v>42971</v>
      </c>
      <c r="B237" s="3" t="str">
        <f t="shared" si="9"/>
        <v>Sommer, 2. OG links</v>
      </c>
      <c r="C237" s="6">
        <f t="shared" si="10"/>
        <v>34</v>
      </c>
    </row>
    <row r="238" spans="1:3" x14ac:dyDescent="0.25">
      <c r="A238" s="1">
        <f t="shared" si="11"/>
        <v>42972</v>
      </c>
      <c r="B238" s="3" t="str">
        <f t="shared" si="9"/>
        <v>Sommer, 2. OG links</v>
      </c>
      <c r="C238" s="6">
        <f t="shared" si="10"/>
        <v>34</v>
      </c>
    </row>
    <row r="239" spans="1:3" x14ac:dyDescent="0.25">
      <c r="A239" s="1">
        <f t="shared" si="11"/>
        <v>42973</v>
      </c>
      <c r="B239" s="3" t="str">
        <f t="shared" si="9"/>
        <v>Sommer, 2. OG links</v>
      </c>
      <c r="C239" s="6">
        <f t="shared" si="10"/>
        <v>34</v>
      </c>
    </row>
    <row r="240" spans="1:3" x14ac:dyDescent="0.25">
      <c r="A240" s="1">
        <f t="shared" si="11"/>
        <v>42974</v>
      </c>
      <c r="B240" s="3" t="str">
        <f t="shared" si="9"/>
        <v>Müller, 2. OG Mitte</v>
      </c>
      <c r="C240" s="6">
        <f t="shared" si="10"/>
        <v>34</v>
      </c>
    </row>
    <row r="241" spans="1:3" x14ac:dyDescent="0.25">
      <c r="A241" s="1">
        <f t="shared" si="11"/>
        <v>42975</v>
      </c>
      <c r="B241" s="3" t="str">
        <f t="shared" si="9"/>
        <v>Müller, 2. OG Mitte</v>
      </c>
      <c r="C241" s="6">
        <f t="shared" si="10"/>
        <v>35</v>
      </c>
    </row>
    <row r="242" spans="1:3" x14ac:dyDescent="0.25">
      <c r="A242" s="1">
        <f t="shared" si="11"/>
        <v>42976</v>
      </c>
      <c r="B242" s="3" t="str">
        <f t="shared" si="9"/>
        <v>Müller, 2. OG Mitte</v>
      </c>
      <c r="C242" s="6">
        <f t="shared" si="10"/>
        <v>35</v>
      </c>
    </row>
    <row r="243" spans="1:3" x14ac:dyDescent="0.25">
      <c r="A243" s="1">
        <f t="shared" si="11"/>
        <v>42977</v>
      </c>
      <c r="B243" s="3" t="str">
        <f t="shared" si="9"/>
        <v>Müller, 2. OG Mitte</v>
      </c>
      <c r="C243" s="6">
        <f t="shared" si="10"/>
        <v>35</v>
      </c>
    </row>
    <row r="244" spans="1:3" x14ac:dyDescent="0.25">
      <c r="A244" s="1">
        <f t="shared" si="11"/>
        <v>42978</v>
      </c>
      <c r="B244" s="3" t="str">
        <f t="shared" si="9"/>
        <v>Müller, 2. OG Mitte</v>
      </c>
      <c r="C244" s="6">
        <f t="shared" si="10"/>
        <v>35</v>
      </c>
    </row>
    <row r="245" spans="1:3" x14ac:dyDescent="0.25">
      <c r="A245" s="1">
        <f t="shared" si="11"/>
        <v>42979</v>
      </c>
      <c r="B245" s="3" t="str">
        <f t="shared" si="9"/>
        <v>Müller, 2. OG Mitte</v>
      </c>
      <c r="C245" s="6">
        <f t="shared" si="10"/>
        <v>35</v>
      </c>
    </row>
    <row r="246" spans="1:3" x14ac:dyDescent="0.25">
      <c r="A246" s="1">
        <f t="shared" si="11"/>
        <v>42980</v>
      </c>
      <c r="B246" s="3" t="str">
        <f t="shared" si="9"/>
        <v>Müller, 2. OG Mitte</v>
      </c>
      <c r="C246" s="6">
        <f t="shared" si="10"/>
        <v>35</v>
      </c>
    </row>
    <row r="247" spans="1:3" x14ac:dyDescent="0.25">
      <c r="A247" s="1">
        <f t="shared" si="11"/>
        <v>42981</v>
      </c>
      <c r="B247" s="3" t="str">
        <f t="shared" si="9"/>
        <v>Meier, EG rechts</v>
      </c>
      <c r="C247" s="6">
        <f t="shared" si="10"/>
        <v>35</v>
      </c>
    </row>
    <row r="248" spans="1:3" x14ac:dyDescent="0.25">
      <c r="A248" s="1">
        <f t="shared" si="11"/>
        <v>42982</v>
      </c>
      <c r="B248" s="3" t="str">
        <f t="shared" si="9"/>
        <v>Meier, EG rechts</v>
      </c>
      <c r="C248" s="6">
        <f t="shared" si="10"/>
        <v>36</v>
      </c>
    </row>
    <row r="249" spans="1:3" x14ac:dyDescent="0.25">
      <c r="A249" s="1">
        <f t="shared" si="11"/>
        <v>42983</v>
      </c>
      <c r="B249" s="3" t="str">
        <f t="shared" si="9"/>
        <v>Meier, EG rechts</v>
      </c>
      <c r="C249" s="6">
        <f t="shared" si="10"/>
        <v>36</v>
      </c>
    </row>
    <row r="250" spans="1:3" x14ac:dyDescent="0.25">
      <c r="A250" s="1">
        <f t="shared" si="11"/>
        <v>42984</v>
      </c>
      <c r="B250" s="3" t="str">
        <f t="shared" si="9"/>
        <v>Meier, EG rechts</v>
      </c>
      <c r="C250" s="6">
        <f t="shared" si="10"/>
        <v>36</v>
      </c>
    </row>
    <row r="251" spans="1:3" x14ac:dyDescent="0.25">
      <c r="A251" s="1">
        <f t="shared" si="11"/>
        <v>42985</v>
      </c>
      <c r="B251" s="3" t="str">
        <f t="shared" si="9"/>
        <v>Meier, EG rechts</v>
      </c>
      <c r="C251" s="6">
        <f t="shared" si="10"/>
        <v>36</v>
      </c>
    </row>
    <row r="252" spans="1:3" x14ac:dyDescent="0.25">
      <c r="A252" s="1">
        <f t="shared" si="11"/>
        <v>42986</v>
      </c>
      <c r="B252" s="3" t="str">
        <f t="shared" si="9"/>
        <v>Meier, EG rechts</v>
      </c>
      <c r="C252" s="6">
        <f t="shared" si="10"/>
        <v>36</v>
      </c>
    </row>
    <row r="253" spans="1:3" x14ac:dyDescent="0.25">
      <c r="A253" s="1">
        <f t="shared" si="11"/>
        <v>42987</v>
      </c>
      <c r="B253" s="3" t="str">
        <f t="shared" si="9"/>
        <v>Meier, EG rechts</v>
      </c>
      <c r="C253" s="6">
        <f t="shared" si="10"/>
        <v>36</v>
      </c>
    </row>
    <row r="254" spans="1:3" x14ac:dyDescent="0.25">
      <c r="A254" s="1">
        <f t="shared" si="11"/>
        <v>42988</v>
      </c>
      <c r="B254" s="3" t="str">
        <f t="shared" si="9"/>
        <v>Müller, EG links</v>
      </c>
      <c r="C254" s="6">
        <f t="shared" si="10"/>
        <v>36</v>
      </c>
    </row>
    <row r="255" spans="1:3" x14ac:dyDescent="0.25">
      <c r="A255" s="1">
        <f t="shared" si="11"/>
        <v>42989</v>
      </c>
      <c r="B255" s="3" t="str">
        <f t="shared" si="9"/>
        <v>Müller, EG links</v>
      </c>
      <c r="C255" s="6">
        <f t="shared" si="10"/>
        <v>37</v>
      </c>
    </row>
    <row r="256" spans="1:3" x14ac:dyDescent="0.25">
      <c r="A256" s="1">
        <f t="shared" si="11"/>
        <v>42990</v>
      </c>
      <c r="B256" s="3" t="str">
        <f t="shared" si="9"/>
        <v>Müller, EG links</v>
      </c>
      <c r="C256" s="6">
        <f t="shared" si="10"/>
        <v>37</v>
      </c>
    </row>
    <row r="257" spans="1:3" x14ac:dyDescent="0.25">
      <c r="A257" s="1">
        <f t="shared" si="11"/>
        <v>42991</v>
      </c>
      <c r="B257" s="3" t="str">
        <f t="shared" si="9"/>
        <v>Müller, EG links</v>
      </c>
      <c r="C257" s="6">
        <f t="shared" si="10"/>
        <v>37</v>
      </c>
    </row>
    <row r="258" spans="1:3" x14ac:dyDescent="0.25">
      <c r="A258" s="1">
        <f t="shared" si="11"/>
        <v>42992</v>
      </c>
      <c r="B258" s="3" t="str">
        <f t="shared" ref="B258:B321" si="12">VLOOKUP(MOD(WEEKNUM(A258),AMP),Mieter,2)&amp;", "&amp;VLOOKUP(MOD(WEEKNUM(A258),AMP),Mieter,3)</f>
        <v>Müller, EG links</v>
      </c>
      <c r="C258" s="6">
        <f t="shared" si="10"/>
        <v>37</v>
      </c>
    </row>
    <row r="259" spans="1:3" x14ac:dyDescent="0.25">
      <c r="A259" s="1">
        <f t="shared" si="11"/>
        <v>42993</v>
      </c>
      <c r="B259" s="3" t="str">
        <f t="shared" si="12"/>
        <v>Müller, EG links</v>
      </c>
      <c r="C259" s="6">
        <f t="shared" ref="C259:C322" si="13">WEEKNUM(A259,21)</f>
        <v>37</v>
      </c>
    </row>
    <row r="260" spans="1:3" x14ac:dyDescent="0.25">
      <c r="A260" s="1">
        <f t="shared" ref="A260:A323" si="14">A259+1</f>
        <v>42994</v>
      </c>
      <c r="B260" s="3" t="str">
        <f t="shared" si="12"/>
        <v>Müller, EG links</v>
      </c>
      <c r="C260" s="6">
        <f t="shared" si="13"/>
        <v>37</v>
      </c>
    </row>
    <row r="261" spans="1:3" x14ac:dyDescent="0.25">
      <c r="A261" s="1">
        <f t="shared" si="14"/>
        <v>42995</v>
      </c>
      <c r="B261" s="3" t="str">
        <f t="shared" si="12"/>
        <v>Schulze, EG Mitte</v>
      </c>
      <c r="C261" s="6">
        <f t="shared" si="13"/>
        <v>37</v>
      </c>
    </row>
    <row r="262" spans="1:3" x14ac:dyDescent="0.25">
      <c r="A262" s="1">
        <f t="shared" si="14"/>
        <v>42996</v>
      </c>
      <c r="B262" s="3" t="str">
        <f t="shared" si="12"/>
        <v>Schulze, EG Mitte</v>
      </c>
      <c r="C262" s="6">
        <f t="shared" si="13"/>
        <v>38</v>
      </c>
    </row>
    <row r="263" spans="1:3" x14ac:dyDescent="0.25">
      <c r="A263" s="1">
        <f t="shared" si="14"/>
        <v>42997</v>
      </c>
      <c r="B263" s="3" t="str">
        <f t="shared" si="12"/>
        <v>Schulze, EG Mitte</v>
      </c>
      <c r="C263" s="6">
        <f t="shared" si="13"/>
        <v>38</v>
      </c>
    </row>
    <row r="264" spans="1:3" x14ac:dyDescent="0.25">
      <c r="A264" s="1">
        <f t="shared" si="14"/>
        <v>42998</v>
      </c>
      <c r="B264" s="3" t="str">
        <f t="shared" si="12"/>
        <v>Schulze, EG Mitte</v>
      </c>
      <c r="C264" s="6">
        <f t="shared" si="13"/>
        <v>38</v>
      </c>
    </row>
    <row r="265" spans="1:3" x14ac:dyDescent="0.25">
      <c r="A265" s="1">
        <f t="shared" si="14"/>
        <v>42999</v>
      </c>
      <c r="B265" s="3" t="str">
        <f t="shared" si="12"/>
        <v>Schulze, EG Mitte</v>
      </c>
      <c r="C265" s="6">
        <f t="shared" si="13"/>
        <v>38</v>
      </c>
    </row>
    <row r="266" spans="1:3" x14ac:dyDescent="0.25">
      <c r="A266" s="1">
        <f t="shared" si="14"/>
        <v>43000</v>
      </c>
      <c r="B266" s="3" t="str">
        <f t="shared" si="12"/>
        <v>Schulze, EG Mitte</v>
      </c>
      <c r="C266" s="6">
        <f t="shared" si="13"/>
        <v>38</v>
      </c>
    </row>
    <row r="267" spans="1:3" x14ac:dyDescent="0.25">
      <c r="A267" s="1">
        <f t="shared" si="14"/>
        <v>43001</v>
      </c>
      <c r="B267" s="3" t="str">
        <f t="shared" si="12"/>
        <v>Schulze, EG Mitte</v>
      </c>
      <c r="C267" s="6">
        <f t="shared" si="13"/>
        <v>38</v>
      </c>
    </row>
    <row r="268" spans="1:3" x14ac:dyDescent="0.25">
      <c r="A268" s="1">
        <f t="shared" si="14"/>
        <v>43002</v>
      </c>
      <c r="B268" s="3" t="str">
        <f t="shared" si="12"/>
        <v>Rose, 1. OG rechts</v>
      </c>
      <c r="C268" s="6">
        <f t="shared" si="13"/>
        <v>38</v>
      </c>
    </row>
    <row r="269" spans="1:3" x14ac:dyDescent="0.25">
      <c r="A269" s="1">
        <f t="shared" si="14"/>
        <v>43003</v>
      </c>
      <c r="B269" s="3" t="str">
        <f t="shared" si="12"/>
        <v>Rose, 1. OG rechts</v>
      </c>
      <c r="C269" s="6">
        <f t="shared" si="13"/>
        <v>39</v>
      </c>
    </row>
    <row r="270" spans="1:3" x14ac:dyDescent="0.25">
      <c r="A270" s="1">
        <f t="shared" si="14"/>
        <v>43004</v>
      </c>
      <c r="B270" s="3" t="str">
        <f t="shared" si="12"/>
        <v>Rose, 1. OG rechts</v>
      </c>
      <c r="C270" s="6">
        <f t="shared" si="13"/>
        <v>39</v>
      </c>
    </row>
    <row r="271" spans="1:3" x14ac:dyDescent="0.25">
      <c r="A271" s="1">
        <f t="shared" si="14"/>
        <v>43005</v>
      </c>
      <c r="B271" s="3" t="str">
        <f t="shared" si="12"/>
        <v>Rose, 1. OG rechts</v>
      </c>
      <c r="C271" s="6">
        <f t="shared" si="13"/>
        <v>39</v>
      </c>
    </row>
    <row r="272" spans="1:3" x14ac:dyDescent="0.25">
      <c r="A272" s="1">
        <f t="shared" si="14"/>
        <v>43006</v>
      </c>
      <c r="B272" s="3" t="str">
        <f t="shared" si="12"/>
        <v>Rose, 1. OG rechts</v>
      </c>
      <c r="C272" s="6">
        <f t="shared" si="13"/>
        <v>39</v>
      </c>
    </row>
    <row r="273" spans="1:3" x14ac:dyDescent="0.25">
      <c r="A273" s="1">
        <f t="shared" si="14"/>
        <v>43007</v>
      </c>
      <c r="B273" s="3" t="str">
        <f t="shared" si="12"/>
        <v>Rose, 1. OG rechts</v>
      </c>
      <c r="C273" s="6">
        <f t="shared" si="13"/>
        <v>39</v>
      </c>
    </row>
    <row r="274" spans="1:3" x14ac:dyDescent="0.25">
      <c r="A274" s="1">
        <f t="shared" si="14"/>
        <v>43008</v>
      </c>
      <c r="B274" s="3" t="str">
        <f t="shared" si="12"/>
        <v>Rose, 1. OG rechts</v>
      </c>
      <c r="C274" s="6">
        <f t="shared" si="13"/>
        <v>39</v>
      </c>
    </row>
    <row r="275" spans="1:3" x14ac:dyDescent="0.25">
      <c r="A275" s="1">
        <f t="shared" si="14"/>
        <v>43009</v>
      </c>
      <c r="B275" s="3" t="str">
        <f t="shared" si="12"/>
        <v>Hansen, 1. OG links</v>
      </c>
      <c r="C275" s="6">
        <f t="shared" si="13"/>
        <v>39</v>
      </c>
    </row>
    <row r="276" spans="1:3" x14ac:dyDescent="0.25">
      <c r="A276" s="1">
        <f t="shared" si="14"/>
        <v>43010</v>
      </c>
      <c r="B276" s="3" t="str">
        <f t="shared" si="12"/>
        <v>Hansen, 1. OG links</v>
      </c>
      <c r="C276" s="6">
        <f t="shared" si="13"/>
        <v>40</v>
      </c>
    </row>
    <row r="277" spans="1:3" x14ac:dyDescent="0.25">
      <c r="A277" s="1">
        <f t="shared" si="14"/>
        <v>43011</v>
      </c>
      <c r="B277" s="3" t="str">
        <f t="shared" si="12"/>
        <v>Hansen, 1. OG links</v>
      </c>
      <c r="C277" s="6">
        <f t="shared" si="13"/>
        <v>40</v>
      </c>
    </row>
    <row r="278" spans="1:3" x14ac:dyDescent="0.25">
      <c r="A278" s="1">
        <f t="shared" si="14"/>
        <v>43012</v>
      </c>
      <c r="B278" s="3" t="str">
        <f t="shared" si="12"/>
        <v>Hansen, 1. OG links</v>
      </c>
      <c r="C278" s="6">
        <f t="shared" si="13"/>
        <v>40</v>
      </c>
    </row>
    <row r="279" spans="1:3" x14ac:dyDescent="0.25">
      <c r="A279" s="1">
        <f t="shared" si="14"/>
        <v>43013</v>
      </c>
      <c r="B279" s="3" t="str">
        <f t="shared" si="12"/>
        <v>Hansen, 1. OG links</v>
      </c>
      <c r="C279" s="6">
        <f t="shared" si="13"/>
        <v>40</v>
      </c>
    </row>
    <row r="280" spans="1:3" x14ac:dyDescent="0.25">
      <c r="A280" s="1">
        <f t="shared" si="14"/>
        <v>43014</v>
      </c>
      <c r="B280" s="3" t="str">
        <f t="shared" si="12"/>
        <v>Hansen, 1. OG links</v>
      </c>
      <c r="C280" s="6">
        <f t="shared" si="13"/>
        <v>40</v>
      </c>
    </row>
    <row r="281" spans="1:3" x14ac:dyDescent="0.25">
      <c r="A281" s="1">
        <f t="shared" si="14"/>
        <v>43015</v>
      </c>
      <c r="B281" s="3" t="str">
        <f t="shared" si="12"/>
        <v>Hansen, 1. OG links</v>
      </c>
      <c r="C281" s="6">
        <f t="shared" si="13"/>
        <v>40</v>
      </c>
    </row>
    <row r="282" spans="1:3" x14ac:dyDescent="0.25">
      <c r="A282" s="1">
        <f t="shared" si="14"/>
        <v>43016</v>
      </c>
      <c r="B282" s="3" t="str">
        <f t="shared" si="12"/>
        <v>Loose, 1. OG Mitte</v>
      </c>
      <c r="C282" s="6">
        <f t="shared" si="13"/>
        <v>40</v>
      </c>
    </row>
    <row r="283" spans="1:3" x14ac:dyDescent="0.25">
      <c r="A283" s="1">
        <f t="shared" si="14"/>
        <v>43017</v>
      </c>
      <c r="B283" s="3" t="str">
        <f t="shared" si="12"/>
        <v>Loose, 1. OG Mitte</v>
      </c>
      <c r="C283" s="6">
        <f t="shared" si="13"/>
        <v>41</v>
      </c>
    </row>
    <row r="284" spans="1:3" x14ac:dyDescent="0.25">
      <c r="A284" s="1">
        <f t="shared" si="14"/>
        <v>43018</v>
      </c>
      <c r="B284" s="3" t="str">
        <f t="shared" si="12"/>
        <v>Loose, 1. OG Mitte</v>
      </c>
      <c r="C284" s="6">
        <f t="shared" si="13"/>
        <v>41</v>
      </c>
    </row>
    <row r="285" spans="1:3" x14ac:dyDescent="0.25">
      <c r="A285" s="1">
        <f t="shared" si="14"/>
        <v>43019</v>
      </c>
      <c r="B285" s="3" t="str">
        <f t="shared" si="12"/>
        <v>Loose, 1. OG Mitte</v>
      </c>
      <c r="C285" s="6">
        <f t="shared" si="13"/>
        <v>41</v>
      </c>
    </row>
    <row r="286" spans="1:3" x14ac:dyDescent="0.25">
      <c r="A286" s="1">
        <f t="shared" si="14"/>
        <v>43020</v>
      </c>
      <c r="B286" s="3" t="str">
        <f t="shared" si="12"/>
        <v>Loose, 1. OG Mitte</v>
      </c>
      <c r="C286" s="6">
        <f t="shared" si="13"/>
        <v>41</v>
      </c>
    </row>
    <row r="287" spans="1:3" x14ac:dyDescent="0.25">
      <c r="A287" s="1">
        <f t="shared" si="14"/>
        <v>43021</v>
      </c>
      <c r="B287" s="3" t="str">
        <f t="shared" si="12"/>
        <v>Loose, 1. OG Mitte</v>
      </c>
      <c r="C287" s="6">
        <f t="shared" si="13"/>
        <v>41</v>
      </c>
    </row>
    <row r="288" spans="1:3" x14ac:dyDescent="0.25">
      <c r="A288" s="1">
        <f t="shared" si="14"/>
        <v>43022</v>
      </c>
      <c r="B288" s="3" t="str">
        <f t="shared" si="12"/>
        <v>Loose, 1. OG Mitte</v>
      </c>
      <c r="C288" s="6">
        <f t="shared" si="13"/>
        <v>41</v>
      </c>
    </row>
    <row r="289" spans="1:3" x14ac:dyDescent="0.25">
      <c r="A289" s="1">
        <f t="shared" si="14"/>
        <v>43023</v>
      </c>
      <c r="B289" s="3" t="str">
        <f t="shared" si="12"/>
        <v>Winter, 2. OG rechts</v>
      </c>
      <c r="C289" s="6">
        <f t="shared" si="13"/>
        <v>41</v>
      </c>
    </row>
    <row r="290" spans="1:3" x14ac:dyDescent="0.25">
      <c r="A290" s="1">
        <f t="shared" si="14"/>
        <v>43024</v>
      </c>
      <c r="B290" s="3" t="str">
        <f t="shared" si="12"/>
        <v>Winter, 2. OG rechts</v>
      </c>
      <c r="C290" s="6">
        <f t="shared" si="13"/>
        <v>42</v>
      </c>
    </row>
    <row r="291" spans="1:3" x14ac:dyDescent="0.25">
      <c r="A291" s="1">
        <f t="shared" si="14"/>
        <v>43025</v>
      </c>
      <c r="B291" s="3" t="str">
        <f t="shared" si="12"/>
        <v>Winter, 2. OG rechts</v>
      </c>
      <c r="C291" s="6">
        <f t="shared" si="13"/>
        <v>42</v>
      </c>
    </row>
    <row r="292" spans="1:3" x14ac:dyDescent="0.25">
      <c r="A292" s="1">
        <f t="shared" si="14"/>
        <v>43026</v>
      </c>
      <c r="B292" s="3" t="str">
        <f t="shared" si="12"/>
        <v>Winter, 2. OG rechts</v>
      </c>
      <c r="C292" s="6">
        <f t="shared" si="13"/>
        <v>42</v>
      </c>
    </row>
    <row r="293" spans="1:3" x14ac:dyDescent="0.25">
      <c r="A293" s="1">
        <f t="shared" si="14"/>
        <v>43027</v>
      </c>
      <c r="B293" s="3" t="str">
        <f t="shared" si="12"/>
        <v>Winter, 2. OG rechts</v>
      </c>
      <c r="C293" s="6">
        <f t="shared" si="13"/>
        <v>42</v>
      </c>
    </row>
    <row r="294" spans="1:3" x14ac:dyDescent="0.25">
      <c r="A294" s="1">
        <f t="shared" si="14"/>
        <v>43028</v>
      </c>
      <c r="B294" s="3" t="str">
        <f t="shared" si="12"/>
        <v>Winter, 2. OG rechts</v>
      </c>
      <c r="C294" s="6">
        <f t="shared" si="13"/>
        <v>42</v>
      </c>
    </row>
    <row r="295" spans="1:3" x14ac:dyDescent="0.25">
      <c r="A295" s="1">
        <f t="shared" si="14"/>
        <v>43029</v>
      </c>
      <c r="B295" s="3" t="str">
        <f t="shared" si="12"/>
        <v>Winter, 2. OG rechts</v>
      </c>
      <c r="C295" s="6">
        <f t="shared" si="13"/>
        <v>42</v>
      </c>
    </row>
    <row r="296" spans="1:3" x14ac:dyDescent="0.25">
      <c r="A296" s="1">
        <f t="shared" si="14"/>
        <v>43030</v>
      </c>
      <c r="B296" s="3" t="str">
        <f t="shared" si="12"/>
        <v>Sommer, 2. OG links</v>
      </c>
      <c r="C296" s="6">
        <f t="shared" si="13"/>
        <v>42</v>
      </c>
    </row>
    <row r="297" spans="1:3" x14ac:dyDescent="0.25">
      <c r="A297" s="1">
        <f t="shared" si="14"/>
        <v>43031</v>
      </c>
      <c r="B297" s="3" t="str">
        <f t="shared" si="12"/>
        <v>Sommer, 2. OG links</v>
      </c>
      <c r="C297" s="6">
        <f t="shared" si="13"/>
        <v>43</v>
      </c>
    </row>
    <row r="298" spans="1:3" x14ac:dyDescent="0.25">
      <c r="A298" s="1">
        <f t="shared" si="14"/>
        <v>43032</v>
      </c>
      <c r="B298" s="3" t="str">
        <f t="shared" si="12"/>
        <v>Sommer, 2. OG links</v>
      </c>
      <c r="C298" s="6">
        <f t="shared" si="13"/>
        <v>43</v>
      </c>
    </row>
    <row r="299" spans="1:3" x14ac:dyDescent="0.25">
      <c r="A299" s="1">
        <f t="shared" si="14"/>
        <v>43033</v>
      </c>
      <c r="B299" s="3" t="str">
        <f t="shared" si="12"/>
        <v>Sommer, 2. OG links</v>
      </c>
      <c r="C299" s="6">
        <f t="shared" si="13"/>
        <v>43</v>
      </c>
    </row>
    <row r="300" spans="1:3" x14ac:dyDescent="0.25">
      <c r="A300" s="1">
        <f t="shared" si="14"/>
        <v>43034</v>
      </c>
      <c r="B300" s="3" t="str">
        <f t="shared" si="12"/>
        <v>Sommer, 2. OG links</v>
      </c>
      <c r="C300" s="6">
        <f t="shared" si="13"/>
        <v>43</v>
      </c>
    </row>
    <row r="301" spans="1:3" x14ac:dyDescent="0.25">
      <c r="A301" s="1">
        <f t="shared" si="14"/>
        <v>43035</v>
      </c>
      <c r="B301" s="3" t="str">
        <f t="shared" si="12"/>
        <v>Sommer, 2. OG links</v>
      </c>
      <c r="C301" s="6">
        <f t="shared" si="13"/>
        <v>43</v>
      </c>
    </row>
    <row r="302" spans="1:3" x14ac:dyDescent="0.25">
      <c r="A302" s="1">
        <f t="shared" si="14"/>
        <v>43036</v>
      </c>
      <c r="B302" s="3" t="str">
        <f t="shared" si="12"/>
        <v>Sommer, 2. OG links</v>
      </c>
      <c r="C302" s="6">
        <f t="shared" si="13"/>
        <v>43</v>
      </c>
    </row>
    <row r="303" spans="1:3" x14ac:dyDescent="0.25">
      <c r="A303" s="1">
        <f t="shared" si="14"/>
        <v>43037</v>
      </c>
      <c r="B303" s="3" t="str">
        <f t="shared" si="12"/>
        <v>Müller, 2. OG Mitte</v>
      </c>
      <c r="C303" s="6">
        <f t="shared" si="13"/>
        <v>43</v>
      </c>
    </row>
    <row r="304" spans="1:3" x14ac:dyDescent="0.25">
      <c r="A304" s="1">
        <f t="shared" si="14"/>
        <v>43038</v>
      </c>
      <c r="B304" s="3" t="str">
        <f t="shared" si="12"/>
        <v>Müller, 2. OG Mitte</v>
      </c>
      <c r="C304" s="6">
        <f t="shared" si="13"/>
        <v>44</v>
      </c>
    </row>
    <row r="305" spans="1:3" x14ac:dyDescent="0.25">
      <c r="A305" s="1">
        <f t="shared" si="14"/>
        <v>43039</v>
      </c>
      <c r="B305" s="3" t="str">
        <f t="shared" si="12"/>
        <v>Müller, 2. OG Mitte</v>
      </c>
      <c r="C305" s="6">
        <f t="shared" si="13"/>
        <v>44</v>
      </c>
    </row>
    <row r="306" spans="1:3" x14ac:dyDescent="0.25">
      <c r="A306" s="1">
        <f t="shared" si="14"/>
        <v>43040</v>
      </c>
      <c r="B306" s="3" t="str">
        <f t="shared" si="12"/>
        <v>Müller, 2. OG Mitte</v>
      </c>
      <c r="C306" s="6">
        <f t="shared" si="13"/>
        <v>44</v>
      </c>
    </row>
    <row r="307" spans="1:3" x14ac:dyDescent="0.25">
      <c r="A307" s="1">
        <f t="shared" si="14"/>
        <v>43041</v>
      </c>
      <c r="B307" s="3" t="str">
        <f t="shared" si="12"/>
        <v>Müller, 2. OG Mitte</v>
      </c>
      <c r="C307" s="6">
        <f t="shared" si="13"/>
        <v>44</v>
      </c>
    </row>
    <row r="308" spans="1:3" x14ac:dyDescent="0.25">
      <c r="A308" s="1">
        <f t="shared" si="14"/>
        <v>43042</v>
      </c>
      <c r="B308" s="3" t="str">
        <f t="shared" si="12"/>
        <v>Müller, 2. OG Mitte</v>
      </c>
      <c r="C308" s="6">
        <f t="shared" si="13"/>
        <v>44</v>
      </c>
    </row>
    <row r="309" spans="1:3" x14ac:dyDescent="0.25">
      <c r="A309" s="1">
        <f t="shared" si="14"/>
        <v>43043</v>
      </c>
      <c r="B309" s="3" t="str">
        <f t="shared" si="12"/>
        <v>Müller, 2. OG Mitte</v>
      </c>
      <c r="C309" s="6">
        <f t="shared" si="13"/>
        <v>44</v>
      </c>
    </row>
    <row r="310" spans="1:3" x14ac:dyDescent="0.25">
      <c r="A310" s="1">
        <f t="shared" si="14"/>
        <v>43044</v>
      </c>
      <c r="B310" s="3" t="str">
        <f t="shared" si="12"/>
        <v>Meier, EG rechts</v>
      </c>
      <c r="C310" s="6">
        <f t="shared" si="13"/>
        <v>44</v>
      </c>
    </row>
    <row r="311" spans="1:3" x14ac:dyDescent="0.25">
      <c r="A311" s="1">
        <f t="shared" si="14"/>
        <v>43045</v>
      </c>
      <c r="B311" s="3" t="str">
        <f t="shared" si="12"/>
        <v>Meier, EG rechts</v>
      </c>
      <c r="C311" s="6">
        <f t="shared" si="13"/>
        <v>45</v>
      </c>
    </row>
    <row r="312" spans="1:3" x14ac:dyDescent="0.25">
      <c r="A312" s="1">
        <f t="shared" si="14"/>
        <v>43046</v>
      </c>
      <c r="B312" s="3" t="str">
        <f t="shared" si="12"/>
        <v>Meier, EG rechts</v>
      </c>
      <c r="C312" s="6">
        <f t="shared" si="13"/>
        <v>45</v>
      </c>
    </row>
    <row r="313" spans="1:3" x14ac:dyDescent="0.25">
      <c r="A313" s="1">
        <f t="shared" si="14"/>
        <v>43047</v>
      </c>
      <c r="B313" s="3" t="str">
        <f t="shared" si="12"/>
        <v>Meier, EG rechts</v>
      </c>
      <c r="C313" s="6">
        <f t="shared" si="13"/>
        <v>45</v>
      </c>
    </row>
    <row r="314" spans="1:3" x14ac:dyDescent="0.25">
      <c r="A314" s="1">
        <f t="shared" si="14"/>
        <v>43048</v>
      </c>
      <c r="B314" s="3" t="str">
        <f t="shared" si="12"/>
        <v>Meier, EG rechts</v>
      </c>
      <c r="C314" s="6">
        <f t="shared" si="13"/>
        <v>45</v>
      </c>
    </row>
    <row r="315" spans="1:3" x14ac:dyDescent="0.25">
      <c r="A315" s="1">
        <f t="shared" si="14"/>
        <v>43049</v>
      </c>
      <c r="B315" s="3" t="str">
        <f t="shared" si="12"/>
        <v>Meier, EG rechts</v>
      </c>
      <c r="C315" s="6">
        <f t="shared" si="13"/>
        <v>45</v>
      </c>
    </row>
    <row r="316" spans="1:3" x14ac:dyDescent="0.25">
      <c r="A316" s="1">
        <f t="shared" si="14"/>
        <v>43050</v>
      </c>
      <c r="B316" s="3" t="str">
        <f t="shared" si="12"/>
        <v>Meier, EG rechts</v>
      </c>
      <c r="C316" s="6">
        <f t="shared" si="13"/>
        <v>45</v>
      </c>
    </row>
    <row r="317" spans="1:3" x14ac:dyDescent="0.25">
      <c r="A317" s="1">
        <f t="shared" si="14"/>
        <v>43051</v>
      </c>
      <c r="B317" s="3" t="str">
        <f t="shared" si="12"/>
        <v>Müller, EG links</v>
      </c>
      <c r="C317" s="6">
        <f t="shared" si="13"/>
        <v>45</v>
      </c>
    </row>
    <row r="318" spans="1:3" x14ac:dyDescent="0.25">
      <c r="A318" s="1">
        <f t="shared" si="14"/>
        <v>43052</v>
      </c>
      <c r="B318" s="3" t="str">
        <f t="shared" si="12"/>
        <v>Müller, EG links</v>
      </c>
      <c r="C318" s="6">
        <f t="shared" si="13"/>
        <v>46</v>
      </c>
    </row>
    <row r="319" spans="1:3" x14ac:dyDescent="0.25">
      <c r="A319" s="1">
        <f t="shared" si="14"/>
        <v>43053</v>
      </c>
      <c r="B319" s="3" t="str">
        <f t="shared" si="12"/>
        <v>Müller, EG links</v>
      </c>
      <c r="C319" s="6">
        <f t="shared" si="13"/>
        <v>46</v>
      </c>
    </row>
    <row r="320" spans="1:3" x14ac:dyDescent="0.25">
      <c r="A320" s="1">
        <f t="shared" si="14"/>
        <v>43054</v>
      </c>
      <c r="B320" s="3" t="str">
        <f t="shared" si="12"/>
        <v>Müller, EG links</v>
      </c>
      <c r="C320" s="6">
        <f t="shared" si="13"/>
        <v>46</v>
      </c>
    </row>
    <row r="321" spans="1:3" x14ac:dyDescent="0.25">
      <c r="A321" s="1">
        <f t="shared" si="14"/>
        <v>43055</v>
      </c>
      <c r="B321" s="3" t="str">
        <f t="shared" si="12"/>
        <v>Müller, EG links</v>
      </c>
      <c r="C321" s="6">
        <f t="shared" si="13"/>
        <v>46</v>
      </c>
    </row>
    <row r="322" spans="1:3" x14ac:dyDescent="0.25">
      <c r="A322" s="1">
        <f t="shared" si="14"/>
        <v>43056</v>
      </c>
      <c r="B322" s="3" t="str">
        <f t="shared" ref="B322:B367" si="15">VLOOKUP(MOD(WEEKNUM(A322),AMP),Mieter,2)&amp;", "&amp;VLOOKUP(MOD(WEEKNUM(A322),AMP),Mieter,3)</f>
        <v>Müller, EG links</v>
      </c>
      <c r="C322" s="6">
        <f t="shared" si="13"/>
        <v>46</v>
      </c>
    </row>
    <row r="323" spans="1:3" x14ac:dyDescent="0.25">
      <c r="A323" s="1">
        <f t="shared" si="14"/>
        <v>43057</v>
      </c>
      <c r="B323" s="3" t="str">
        <f t="shared" si="15"/>
        <v>Müller, EG links</v>
      </c>
      <c r="C323" s="6">
        <f t="shared" ref="C323:C367" si="16">WEEKNUM(A323,21)</f>
        <v>46</v>
      </c>
    </row>
    <row r="324" spans="1:3" x14ac:dyDescent="0.25">
      <c r="A324" s="1">
        <f t="shared" ref="A324:A366" si="17">A323+1</f>
        <v>43058</v>
      </c>
      <c r="B324" s="3" t="str">
        <f t="shared" si="15"/>
        <v>Schulze, EG Mitte</v>
      </c>
      <c r="C324" s="6">
        <f t="shared" si="16"/>
        <v>46</v>
      </c>
    </row>
    <row r="325" spans="1:3" x14ac:dyDescent="0.25">
      <c r="A325" s="1">
        <f t="shared" si="17"/>
        <v>43059</v>
      </c>
      <c r="B325" s="3" t="str">
        <f t="shared" si="15"/>
        <v>Schulze, EG Mitte</v>
      </c>
      <c r="C325" s="6">
        <f t="shared" si="16"/>
        <v>47</v>
      </c>
    </row>
    <row r="326" spans="1:3" x14ac:dyDescent="0.25">
      <c r="A326" s="1">
        <f t="shared" si="17"/>
        <v>43060</v>
      </c>
      <c r="B326" s="3" t="str">
        <f t="shared" si="15"/>
        <v>Schulze, EG Mitte</v>
      </c>
      <c r="C326" s="6">
        <f t="shared" si="16"/>
        <v>47</v>
      </c>
    </row>
    <row r="327" spans="1:3" x14ac:dyDescent="0.25">
      <c r="A327" s="1">
        <f t="shared" si="17"/>
        <v>43061</v>
      </c>
      <c r="B327" s="3" t="str">
        <f t="shared" si="15"/>
        <v>Schulze, EG Mitte</v>
      </c>
      <c r="C327" s="6">
        <f t="shared" si="16"/>
        <v>47</v>
      </c>
    </row>
    <row r="328" spans="1:3" x14ac:dyDescent="0.25">
      <c r="A328" s="1">
        <f t="shared" si="17"/>
        <v>43062</v>
      </c>
      <c r="B328" s="3" t="str">
        <f t="shared" si="15"/>
        <v>Schulze, EG Mitte</v>
      </c>
      <c r="C328" s="6">
        <f t="shared" si="16"/>
        <v>47</v>
      </c>
    </row>
    <row r="329" spans="1:3" x14ac:dyDescent="0.25">
      <c r="A329" s="1">
        <f t="shared" si="17"/>
        <v>43063</v>
      </c>
      <c r="B329" s="3" t="str">
        <f t="shared" si="15"/>
        <v>Schulze, EG Mitte</v>
      </c>
      <c r="C329" s="6">
        <f t="shared" si="16"/>
        <v>47</v>
      </c>
    </row>
    <row r="330" spans="1:3" x14ac:dyDescent="0.25">
      <c r="A330" s="1">
        <f t="shared" si="17"/>
        <v>43064</v>
      </c>
      <c r="B330" s="3" t="str">
        <f t="shared" si="15"/>
        <v>Schulze, EG Mitte</v>
      </c>
      <c r="C330" s="6">
        <f t="shared" si="16"/>
        <v>47</v>
      </c>
    </row>
    <row r="331" spans="1:3" x14ac:dyDescent="0.25">
      <c r="A331" s="1">
        <f t="shared" si="17"/>
        <v>43065</v>
      </c>
      <c r="B331" s="3" t="str">
        <f t="shared" si="15"/>
        <v>Rose, 1. OG rechts</v>
      </c>
      <c r="C331" s="6">
        <f t="shared" si="16"/>
        <v>47</v>
      </c>
    </row>
    <row r="332" spans="1:3" x14ac:dyDescent="0.25">
      <c r="A332" s="1">
        <f t="shared" si="17"/>
        <v>43066</v>
      </c>
      <c r="B332" s="3" t="str">
        <f t="shared" si="15"/>
        <v>Rose, 1. OG rechts</v>
      </c>
      <c r="C332" s="6">
        <f t="shared" si="16"/>
        <v>48</v>
      </c>
    </row>
    <row r="333" spans="1:3" x14ac:dyDescent="0.25">
      <c r="A333" s="1">
        <f t="shared" si="17"/>
        <v>43067</v>
      </c>
      <c r="B333" s="3" t="str">
        <f t="shared" si="15"/>
        <v>Rose, 1. OG rechts</v>
      </c>
      <c r="C333" s="6">
        <f t="shared" si="16"/>
        <v>48</v>
      </c>
    </row>
    <row r="334" spans="1:3" x14ac:dyDescent="0.25">
      <c r="A334" s="1">
        <f t="shared" si="17"/>
        <v>43068</v>
      </c>
      <c r="B334" s="3" t="str">
        <f t="shared" si="15"/>
        <v>Rose, 1. OG rechts</v>
      </c>
      <c r="C334" s="6">
        <f t="shared" si="16"/>
        <v>48</v>
      </c>
    </row>
    <row r="335" spans="1:3" x14ac:dyDescent="0.25">
      <c r="A335" s="1">
        <f t="shared" si="17"/>
        <v>43069</v>
      </c>
      <c r="B335" s="3" t="str">
        <f t="shared" si="15"/>
        <v>Rose, 1. OG rechts</v>
      </c>
      <c r="C335" s="6">
        <f t="shared" si="16"/>
        <v>48</v>
      </c>
    </row>
    <row r="336" spans="1:3" x14ac:dyDescent="0.25">
      <c r="A336" s="1">
        <f t="shared" si="17"/>
        <v>43070</v>
      </c>
      <c r="B336" s="3" t="str">
        <f t="shared" si="15"/>
        <v>Rose, 1. OG rechts</v>
      </c>
      <c r="C336" s="6">
        <f t="shared" si="16"/>
        <v>48</v>
      </c>
    </row>
    <row r="337" spans="1:3" x14ac:dyDescent="0.25">
      <c r="A337" s="1">
        <f t="shared" si="17"/>
        <v>43071</v>
      </c>
      <c r="B337" s="3" t="str">
        <f t="shared" si="15"/>
        <v>Rose, 1. OG rechts</v>
      </c>
      <c r="C337" s="6">
        <f t="shared" si="16"/>
        <v>48</v>
      </c>
    </row>
    <row r="338" spans="1:3" x14ac:dyDescent="0.25">
      <c r="A338" s="1">
        <f t="shared" si="17"/>
        <v>43072</v>
      </c>
      <c r="B338" s="3" t="str">
        <f t="shared" si="15"/>
        <v>Hansen, 1. OG links</v>
      </c>
      <c r="C338" s="6">
        <f t="shared" si="16"/>
        <v>48</v>
      </c>
    </row>
    <row r="339" spans="1:3" x14ac:dyDescent="0.25">
      <c r="A339" s="1">
        <f t="shared" si="17"/>
        <v>43073</v>
      </c>
      <c r="B339" s="3" t="str">
        <f t="shared" si="15"/>
        <v>Hansen, 1. OG links</v>
      </c>
      <c r="C339" s="6">
        <f t="shared" si="16"/>
        <v>49</v>
      </c>
    </row>
    <row r="340" spans="1:3" x14ac:dyDescent="0.25">
      <c r="A340" s="1">
        <f t="shared" si="17"/>
        <v>43074</v>
      </c>
      <c r="B340" s="3" t="str">
        <f t="shared" si="15"/>
        <v>Hansen, 1. OG links</v>
      </c>
      <c r="C340" s="6">
        <f t="shared" si="16"/>
        <v>49</v>
      </c>
    </row>
    <row r="341" spans="1:3" x14ac:dyDescent="0.25">
      <c r="A341" s="1">
        <f t="shared" si="17"/>
        <v>43075</v>
      </c>
      <c r="B341" s="3" t="str">
        <f t="shared" si="15"/>
        <v>Hansen, 1. OG links</v>
      </c>
      <c r="C341" s="6">
        <f t="shared" si="16"/>
        <v>49</v>
      </c>
    </row>
    <row r="342" spans="1:3" x14ac:dyDescent="0.25">
      <c r="A342" s="1">
        <f t="shared" si="17"/>
        <v>43076</v>
      </c>
      <c r="B342" s="3" t="str">
        <f t="shared" si="15"/>
        <v>Hansen, 1. OG links</v>
      </c>
      <c r="C342" s="6">
        <f t="shared" si="16"/>
        <v>49</v>
      </c>
    </row>
    <row r="343" spans="1:3" x14ac:dyDescent="0.25">
      <c r="A343" s="1">
        <f t="shared" si="17"/>
        <v>43077</v>
      </c>
      <c r="B343" s="3" t="str">
        <f t="shared" si="15"/>
        <v>Hansen, 1. OG links</v>
      </c>
      <c r="C343" s="6">
        <f t="shared" si="16"/>
        <v>49</v>
      </c>
    </row>
    <row r="344" spans="1:3" x14ac:dyDescent="0.25">
      <c r="A344" s="1">
        <f t="shared" si="17"/>
        <v>43078</v>
      </c>
      <c r="B344" s="3" t="str">
        <f t="shared" si="15"/>
        <v>Hansen, 1. OG links</v>
      </c>
      <c r="C344" s="6">
        <f t="shared" si="16"/>
        <v>49</v>
      </c>
    </row>
    <row r="345" spans="1:3" x14ac:dyDescent="0.25">
      <c r="A345" s="1">
        <f t="shared" si="17"/>
        <v>43079</v>
      </c>
      <c r="B345" s="3" t="str">
        <f t="shared" si="15"/>
        <v>Loose, 1. OG Mitte</v>
      </c>
      <c r="C345" s="6">
        <f t="shared" si="16"/>
        <v>49</v>
      </c>
    </row>
    <row r="346" spans="1:3" x14ac:dyDescent="0.25">
      <c r="A346" s="1">
        <f t="shared" si="17"/>
        <v>43080</v>
      </c>
      <c r="B346" s="3" t="str">
        <f t="shared" si="15"/>
        <v>Loose, 1. OG Mitte</v>
      </c>
      <c r="C346" s="6">
        <f t="shared" si="16"/>
        <v>50</v>
      </c>
    </row>
    <row r="347" spans="1:3" x14ac:dyDescent="0.25">
      <c r="A347" s="1">
        <f t="shared" si="17"/>
        <v>43081</v>
      </c>
      <c r="B347" s="3" t="str">
        <f t="shared" si="15"/>
        <v>Loose, 1. OG Mitte</v>
      </c>
      <c r="C347" s="6">
        <f t="shared" si="16"/>
        <v>50</v>
      </c>
    </row>
    <row r="348" spans="1:3" x14ac:dyDescent="0.25">
      <c r="A348" s="1">
        <f t="shared" si="17"/>
        <v>43082</v>
      </c>
      <c r="B348" s="3" t="str">
        <f t="shared" si="15"/>
        <v>Loose, 1. OG Mitte</v>
      </c>
      <c r="C348" s="6">
        <f t="shared" si="16"/>
        <v>50</v>
      </c>
    </row>
    <row r="349" spans="1:3" x14ac:dyDescent="0.25">
      <c r="A349" s="1">
        <f t="shared" si="17"/>
        <v>43083</v>
      </c>
      <c r="B349" s="3" t="str">
        <f t="shared" si="15"/>
        <v>Loose, 1. OG Mitte</v>
      </c>
      <c r="C349" s="6">
        <f t="shared" si="16"/>
        <v>50</v>
      </c>
    </row>
    <row r="350" spans="1:3" x14ac:dyDescent="0.25">
      <c r="A350" s="1">
        <f t="shared" si="17"/>
        <v>43084</v>
      </c>
      <c r="B350" s="3" t="str">
        <f t="shared" si="15"/>
        <v>Loose, 1. OG Mitte</v>
      </c>
      <c r="C350" s="6">
        <f t="shared" si="16"/>
        <v>50</v>
      </c>
    </row>
    <row r="351" spans="1:3" x14ac:dyDescent="0.25">
      <c r="A351" s="1">
        <f t="shared" si="17"/>
        <v>43085</v>
      </c>
      <c r="B351" s="3" t="str">
        <f t="shared" si="15"/>
        <v>Loose, 1. OG Mitte</v>
      </c>
      <c r="C351" s="6">
        <f t="shared" si="16"/>
        <v>50</v>
      </c>
    </row>
    <row r="352" spans="1:3" x14ac:dyDescent="0.25">
      <c r="A352" s="1">
        <f t="shared" si="17"/>
        <v>43086</v>
      </c>
      <c r="B352" s="3" t="str">
        <f t="shared" si="15"/>
        <v>Winter, 2. OG rechts</v>
      </c>
      <c r="C352" s="6">
        <f t="shared" si="16"/>
        <v>50</v>
      </c>
    </row>
    <row r="353" spans="1:3" x14ac:dyDescent="0.25">
      <c r="A353" s="1">
        <f t="shared" si="17"/>
        <v>43087</v>
      </c>
      <c r="B353" s="3" t="str">
        <f t="shared" si="15"/>
        <v>Winter, 2. OG rechts</v>
      </c>
      <c r="C353" s="6">
        <f t="shared" si="16"/>
        <v>51</v>
      </c>
    </row>
    <row r="354" spans="1:3" x14ac:dyDescent="0.25">
      <c r="A354" s="1">
        <f t="shared" si="17"/>
        <v>43088</v>
      </c>
      <c r="B354" s="3" t="str">
        <f t="shared" si="15"/>
        <v>Winter, 2. OG rechts</v>
      </c>
      <c r="C354" s="6">
        <f t="shared" si="16"/>
        <v>51</v>
      </c>
    </row>
    <row r="355" spans="1:3" x14ac:dyDescent="0.25">
      <c r="A355" s="1">
        <f t="shared" si="17"/>
        <v>43089</v>
      </c>
      <c r="B355" s="3" t="str">
        <f t="shared" si="15"/>
        <v>Winter, 2. OG rechts</v>
      </c>
      <c r="C355" s="6">
        <f t="shared" si="16"/>
        <v>51</v>
      </c>
    </row>
    <row r="356" spans="1:3" x14ac:dyDescent="0.25">
      <c r="A356" s="1">
        <f t="shared" si="17"/>
        <v>43090</v>
      </c>
      <c r="B356" s="3" t="str">
        <f t="shared" si="15"/>
        <v>Winter, 2. OG rechts</v>
      </c>
      <c r="C356" s="6">
        <f t="shared" si="16"/>
        <v>51</v>
      </c>
    </row>
    <row r="357" spans="1:3" x14ac:dyDescent="0.25">
      <c r="A357" s="1">
        <f t="shared" si="17"/>
        <v>43091</v>
      </c>
      <c r="B357" s="3" t="str">
        <f t="shared" si="15"/>
        <v>Winter, 2. OG rechts</v>
      </c>
      <c r="C357" s="6">
        <f t="shared" si="16"/>
        <v>51</v>
      </c>
    </row>
    <row r="358" spans="1:3" x14ac:dyDescent="0.25">
      <c r="A358" s="1">
        <f t="shared" si="17"/>
        <v>43092</v>
      </c>
      <c r="B358" s="3" t="str">
        <f t="shared" si="15"/>
        <v>Winter, 2. OG rechts</v>
      </c>
      <c r="C358" s="6">
        <f t="shared" si="16"/>
        <v>51</v>
      </c>
    </row>
    <row r="359" spans="1:3" x14ac:dyDescent="0.25">
      <c r="A359" s="1">
        <f t="shared" si="17"/>
        <v>43093</v>
      </c>
      <c r="B359" s="3" t="str">
        <f t="shared" si="15"/>
        <v>Sommer, 2. OG links</v>
      </c>
      <c r="C359" s="6">
        <f t="shared" si="16"/>
        <v>51</v>
      </c>
    </row>
    <row r="360" spans="1:3" x14ac:dyDescent="0.25">
      <c r="A360" s="1">
        <f t="shared" si="17"/>
        <v>43094</v>
      </c>
      <c r="B360" s="3" t="str">
        <f t="shared" si="15"/>
        <v>Sommer, 2. OG links</v>
      </c>
      <c r="C360" s="6">
        <f t="shared" si="16"/>
        <v>52</v>
      </c>
    </row>
    <row r="361" spans="1:3" x14ac:dyDescent="0.25">
      <c r="A361" s="1">
        <f t="shared" si="17"/>
        <v>43095</v>
      </c>
      <c r="B361" s="3" t="str">
        <f t="shared" si="15"/>
        <v>Sommer, 2. OG links</v>
      </c>
      <c r="C361" s="6">
        <f t="shared" si="16"/>
        <v>52</v>
      </c>
    </row>
    <row r="362" spans="1:3" x14ac:dyDescent="0.25">
      <c r="A362" s="1">
        <f t="shared" si="17"/>
        <v>43096</v>
      </c>
      <c r="B362" s="3" t="str">
        <f t="shared" si="15"/>
        <v>Sommer, 2. OG links</v>
      </c>
      <c r="C362" s="6">
        <f t="shared" si="16"/>
        <v>52</v>
      </c>
    </row>
    <row r="363" spans="1:3" x14ac:dyDescent="0.25">
      <c r="A363" s="1">
        <f t="shared" si="17"/>
        <v>43097</v>
      </c>
      <c r="B363" s="3" t="str">
        <f t="shared" si="15"/>
        <v>Sommer, 2. OG links</v>
      </c>
      <c r="C363" s="6">
        <f t="shared" si="16"/>
        <v>52</v>
      </c>
    </row>
    <row r="364" spans="1:3" x14ac:dyDescent="0.25">
      <c r="A364" s="1">
        <f t="shared" si="17"/>
        <v>43098</v>
      </c>
      <c r="B364" s="3" t="str">
        <f t="shared" si="15"/>
        <v>Sommer, 2. OG links</v>
      </c>
      <c r="C364" s="6">
        <f t="shared" si="16"/>
        <v>52</v>
      </c>
    </row>
    <row r="365" spans="1:3" x14ac:dyDescent="0.25">
      <c r="A365" s="1">
        <f t="shared" si="17"/>
        <v>43099</v>
      </c>
      <c r="B365" s="3" t="str">
        <f t="shared" si="15"/>
        <v>Sommer, 2. OG links</v>
      </c>
      <c r="C365" s="6">
        <f t="shared" si="16"/>
        <v>52</v>
      </c>
    </row>
    <row r="366" spans="1:3" x14ac:dyDescent="0.25">
      <c r="A366" s="1">
        <f t="shared" si="17"/>
        <v>43100</v>
      </c>
      <c r="B366" s="3" t="str">
        <f t="shared" si="15"/>
        <v>Müller, 2. OG Mitte</v>
      </c>
      <c r="C366" s="6">
        <f t="shared" si="16"/>
        <v>52</v>
      </c>
    </row>
    <row r="367" spans="1:3" x14ac:dyDescent="0.25">
      <c r="A367" s="20">
        <f>IF(DAY(A366)=30,A366+1,0)</f>
        <v>0</v>
      </c>
      <c r="B367" s="3" t="str">
        <f>IF(A367&lt;&gt;0,VLOOKUP(MOD(WEEKNUM(A367),AMP),Mieter,2)&amp;", "&amp;VLOOKUP(MOD(WEEKNUM(A367),AMP),Mieter,3),"")</f>
        <v/>
      </c>
      <c r="C367" s="6" t="str">
        <f>IF(A367&gt;0,WEEKNUM(A367,21),"")</f>
        <v/>
      </c>
    </row>
  </sheetData>
  <autoFilter ref="A1:C366"/>
  <conditionalFormatting sqref="A2:B366 B367">
    <cfRule type="expression" dxfId="1" priority="1">
      <formula>ISEVEN(WEEKNUM($A2,2))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1"/>
  <sheetViews>
    <sheetView topLeftCell="A4" workbookViewId="0">
      <selection activeCell="J6" sqref="J6"/>
    </sheetView>
  </sheetViews>
  <sheetFormatPr baseColWidth="10" defaultRowHeight="15" x14ac:dyDescent="0.25"/>
  <cols>
    <col min="1" max="1" width="3.85546875" customWidth="1"/>
    <col min="2" max="8" width="5.7109375" customWidth="1"/>
    <col min="9" max="9" width="6.7109375" customWidth="1"/>
    <col min="10" max="16" width="5.7109375" customWidth="1"/>
    <col min="17" max="17" width="3.28515625" customWidth="1"/>
    <col min="18" max="25" width="5.7109375" customWidth="1"/>
    <col min="27" max="27" width="2" bestFit="1" customWidth="1"/>
  </cols>
  <sheetData>
    <row r="1" spans="2:27" ht="21" x14ac:dyDescent="0.35">
      <c r="B1" s="8" t="str">
        <f ca="1">"Treppenreinigung für das Jahr "&amp; YEAR(TODAY())</f>
        <v>Treppenreinigung für das Jahr 2017</v>
      </c>
    </row>
    <row r="2" spans="2:27" x14ac:dyDescent="0.25">
      <c r="B2" s="11">
        <v>42370</v>
      </c>
      <c r="C2" s="11">
        <f>NeuJahr-WEEKDAY(NeuJahr,3)</f>
        <v>42366</v>
      </c>
      <c r="F2" s="14" t="s">
        <v>31</v>
      </c>
      <c r="G2" t="str">
        <f>Z9</f>
        <v>1. OG links</v>
      </c>
    </row>
    <row r="4" spans="2:27" x14ac:dyDescent="0.25">
      <c r="B4" s="10">
        <f>DATE(YEAR(NeuJahr),1,1)</f>
        <v>42370</v>
      </c>
      <c r="C4" s="10"/>
      <c r="D4" s="10"/>
      <c r="E4" s="10"/>
      <c r="F4" s="10"/>
      <c r="G4" s="10"/>
      <c r="H4" s="10"/>
      <c r="J4" s="10">
        <f>DATE(YEAR(NeuJahr),2,1)</f>
        <v>42401</v>
      </c>
      <c r="K4" s="10"/>
      <c r="L4" s="10"/>
      <c r="M4" s="10"/>
      <c r="N4" s="10"/>
      <c r="O4" s="10"/>
      <c r="P4" s="10"/>
      <c r="R4" s="10">
        <f>DATE(YEAR(NeuJahr),3,1)</f>
        <v>42430</v>
      </c>
      <c r="S4" s="10"/>
      <c r="T4" s="10"/>
      <c r="U4" s="10"/>
      <c r="V4" s="10"/>
      <c r="W4" s="10"/>
      <c r="X4" s="10"/>
      <c r="Z4" s="7" t="s">
        <v>30</v>
      </c>
    </row>
    <row r="5" spans="2:27" x14ac:dyDescent="0.25">
      <c r="B5" s="15" t="s">
        <v>23</v>
      </c>
      <c r="C5" s="15" t="s">
        <v>24</v>
      </c>
      <c r="D5" s="15" t="s">
        <v>25</v>
      </c>
      <c r="E5" s="15" t="s">
        <v>26</v>
      </c>
      <c r="F5" s="15" t="s">
        <v>27</v>
      </c>
      <c r="G5" s="15" t="s">
        <v>28</v>
      </c>
      <c r="H5" s="15" t="s">
        <v>29</v>
      </c>
      <c r="I5" s="2"/>
      <c r="J5" s="15" t="s">
        <v>23</v>
      </c>
      <c r="K5" s="15" t="s">
        <v>24</v>
      </c>
      <c r="L5" s="15" t="s">
        <v>25</v>
      </c>
      <c r="M5" s="15" t="s">
        <v>26</v>
      </c>
      <c r="N5" s="15" t="s">
        <v>27</v>
      </c>
      <c r="O5" s="15" t="s">
        <v>28</v>
      </c>
      <c r="P5" s="15" t="s">
        <v>29</v>
      </c>
      <c r="Q5" s="2"/>
      <c r="R5" s="15" t="s">
        <v>23</v>
      </c>
      <c r="S5" s="15" t="s">
        <v>24</v>
      </c>
      <c r="T5" s="15" t="s">
        <v>25</v>
      </c>
      <c r="U5" s="15" t="s">
        <v>26</v>
      </c>
      <c r="V5" s="15" t="s">
        <v>27</v>
      </c>
      <c r="W5" s="15" t="s">
        <v>28</v>
      </c>
      <c r="X5" s="15" t="s">
        <v>29</v>
      </c>
      <c r="Z5" s="13" t="str">
        <f>VLOOKUP(ROW()-5,Mieter!$A$2:$C$10,3)</f>
        <v>EG rechts</v>
      </c>
      <c r="AA5" s="11">
        <v>0</v>
      </c>
    </row>
    <row r="6" spans="2:27" x14ac:dyDescent="0.25">
      <c r="B6" s="9">
        <f>MOD(COLUMN()-2,8)+$B$4-WEEKDAY($B$4,3)</f>
        <v>42366</v>
      </c>
      <c r="C6" s="9">
        <f>B6+1</f>
        <v>42367</v>
      </c>
      <c r="D6" s="9">
        <f t="shared" ref="D6:H6" si="0">C6+1</f>
        <v>42368</v>
      </c>
      <c r="E6" s="9">
        <f t="shared" si="0"/>
        <v>42369</v>
      </c>
      <c r="F6" s="9">
        <f t="shared" si="0"/>
        <v>42370</v>
      </c>
      <c r="G6" s="9">
        <f t="shared" si="0"/>
        <v>42371</v>
      </c>
      <c r="H6" s="9">
        <f t="shared" si="0"/>
        <v>42372</v>
      </c>
      <c r="J6" s="9">
        <f>MOD(COLUMN()-2,8)+$J$4-WEEKDAY($J$4,3)</f>
        <v>42401</v>
      </c>
      <c r="K6" s="9">
        <f>J6+1</f>
        <v>42402</v>
      </c>
      <c r="L6" s="9">
        <f t="shared" ref="L6:P6" si="1">K6+1</f>
        <v>42403</v>
      </c>
      <c r="M6" s="9">
        <f t="shared" si="1"/>
        <v>42404</v>
      </c>
      <c r="N6" s="9">
        <f t="shared" si="1"/>
        <v>42405</v>
      </c>
      <c r="O6" s="9">
        <f t="shared" si="1"/>
        <v>42406</v>
      </c>
      <c r="P6" s="9">
        <f t="shared" si="1"/>
        <v>42407</v>
      </c>
      <c r="R6" s="9">
        <f>MOD(COLUMN()-2,8)+$R$4-WEEKDAY($R$4,3)</f>
        <v>42429</v>
      </c>
      <c r="S6" s="9">
        <f>R6+1</f>
        <v>42430</v>
      </c>
      <c r="T6" s="9">
        <f t="shared" ref="T6:X6" si="2">S6+1</f>
        <v>42431</v>
      </c>
      <c r="U6" s="9">
        <f t="shared" si="2"/>
        <v>42432</v>
      </c>
      <c r="V6" s="9">
        <f t="shared" si="2"/>
        <v>42433</v>
      </c>
      <c r="W6" s="9">
        <f t="shared" si="2"/>
        <v>42434</v>
      </c>
      <c r="X6" s="9">
        <f t="shared" si="2"/>
        <v>42435</v>
      </c>
      <c r="Z6" s="13" t="str">
        <f>VLOOKUP(ROW()-5,Mieter!$A$2:$C$10,3)</f>
        <v>EG links</v>
      </c>
      <c r="AA6" s="11">
        <v>1</v>
      </c>
    </row>
    <row r="7" spans="2:27" x14ac:dyDescent="0.25">
      <c r="B7" s="9">
        <f>B6+7</f>
        <v>42373</v>
      </c>
      <c r="C7" s="9">
        <f t="shared" ref="C7:H7" si="3">B7+1</f>
        <v>42374</v>
      </c>
      <c r="D7" s="9">
        <f t="shared" si="3"/>
        <v>42375</v>
      </c>
      <c r="E7" s="9">
        <f t="shared" si="3"/>
        <v>42376</v>
      </c>
      <c r="F7" s="9">
        <f t="shared" si="3"/>
        <v>42377</v>
      </c>
      <c r="G7" s="9">
        <f t="shared" si="3"/>
        <v>42378</v>
      </c>
      <c r="H7" s="9">
        <f t="shared" si="3"/>
        <v>42379</v>
      </c>
      <c r="J7" s="9">
        <f>J6+7</f>
        <v>42408</v>
      </c>
      <c r="K7" s="9">
        <f t="shared" ref="K7:P7" si="4">J7+1</f>
        <v>42409</v>
      </c>
      <c r="L7" s="9">
        <f t="shared" si="4"/>
        <v>42410</v>
      </c>
      <c r="M7" s="9">
        <f t="shared" si="4"/>
        <v>42411</v>
      </c>
      <c r="N7" s="9">
        <f t="shared" si="4"/>
        <v>42412</v>
      </c>
      <c r="O7" s="9">
        <f t="shared" si="4"/>
        <v>42413</v>
      </c>
      <c r="P7" s="9">
        <f t="shared" si="4"/>
        <v>42414</v>
      </c>
      <c r="R7" s="9">
        <f>R6+7</f>
        <v>42436</v>
      </c>
      <c r="S7" s="9">
        <f t="shared" ref="S7:X7" si="5">R7+1</f>
        <v>42437</v>
      </c>
      <c r="T7" s="9">
        <f t="shared" si="5"/>
        <v>42438</v>
      </c>
      <c r="U7" s="9">
        <f t="shared" si="5"/>
        <v>42439</v>
      </c>
      <c r="V7" s="9">
        <f t="shared" si="5"/>
        <v>42440</v>
      </c>
      <c r="W7" s="9">
        <f t="shared" si="5"/>
        <v>42441</v>
      </c>
      <c r="X7" s="9">
        <f t="shared" si="5"/>
        <v>42442</v>
      </c>
      <c r="Z7" s="13" t="str">
        <f>VLOOKUP(ROW()-5,Mieter!$A$2:$C$10,3)</f>
        <v>EG Mitte</v>
      </c>
      <c r="AA7" s="11">
        <v>2</v>
      </c>
    </row>
    <row r="8" spans="2:27" x14ac:dyDescent="0.25">
      <c r="B8" s="9">
        <f t="shared" ref="B8:B11" si="6">B7+7</f>
        <v>42380</v>
      </c>
      <c r="C8" s="9">
        <f t="shared" ref="C8:H8" si="7">B8+1</f>
        <v>42381</v>
      </c>
      <c r="D8" s="9">
        <f t="shared" si="7"/>
        <v>42382</v>
      </c>
      <c r="E8" s="9">
        <f t="shared" si="7"/>
        <v>42383</v>
      </c>
      <c r="F8" s="9">
        <f t="shared" si="7"/>
        <v>42384</v>
      </c>
      <c r="G8" s="9">
        <f t="shared" si="7"/>
        <v>42385</v>
      </c>
      <c r="H8" s="9">
        <f t="shared" si="7"/>
        <v>42386</v>
      </c>
      <c r="J8" s="9">
        <f t="shared" ref="J8:J11" si="8">J7+7</f>
        <v>42415</v>
      </c>
      <c r="K8" s="9">
        <f t="shared" ref="K8:P8" si="9">J8+1</f>
        <v>42416</v>
      </c>
      <c r="L8" s="9">
        <f t="shared" si="9"/>
        <v>42417</v>
      </c>
      <c r="M8" s="9">
        <f t="shared" si="9"/>
        <v>42418</v>
      </c>
      <c r="N8" s="9">
        <f t="shared" si="9"/>
        <v>42419</v>
      </c>
      <c r="O8" s="9">
        <f t="shared" si="9"/>
        <v>42420</v>
      </c>
      <c r="P8" s="9">
        <f t="shared" si="9"/>
        <v>42421</v>
      </c>
      <c r="R8" s="9">
        <f t="shared" ref="R8:R11" si="10">R7+7</f>
        <v>42443</v>
      </c>
      <c r="S8" s="9">
        <f t="shared" ref="S8:X8" si="11">R8+1</f>
        <v>42444</v>
      </c>
      <c r="T8" s="9">
        <f t="shared" si="11"/>
        <v>42445</v>
      </c>
      <c r="U8" s="9">
        <f t="shared" si="11"/>
        <v>42446</v>
      </c>
      <c r="V8" s="9">
        <f t="shared" si="11"/>
        <v>42447</v>
      </c>
      <c r="W8" s="9">
        <f t="shared" si="11"/>
        <v>42448</v>
      </c>
      <c r="X8" s="9">
        <f t="shared" si="11"/>
        <v>42449</v>
      </c>
      <c r="Z8" s="13" t="str">
        <f>VLOOKUP(ROW()-5,Mieter!$A$2:$C$10,3)</f>
        <v>1. OG rechts</v>
      </c>
      <c r="AA8" s="11">
        <v>3</v>
      </c>
    </row>
    <row r="9" spans="2:27" x14ac:dyDescent="0.25">
      <c r="B9" s="9">
        <f t="shared" si="6"/>
        <v>42387</v>
      </c>
      <c r="C9" s="9">
        <f t="shared" ref="C9:H9" si="12">B9+1</f>
        <v>42388</v>
      </c>
      <c r="D9" s="9">
        <f t="shared" si="12"/>
        <v>42389</v>
      </c>
      <c r="E9" s="9">
        <f t="shared" si="12"/>
        <v>42390</v>
      </c>
      <c r="F9" s="9">
        <f t="shared" si="12"/>
        <v>42391</v>
      </c>
      <c r="G9" s="9">
        <f t="shared" si="12"/>
        <v>42392</v>
      </c>
      <c r="H9" s="9">
        <f t="shared" si="12"/>
        <v>42393</v>
      </c>
      <c r="J9" s="9">
        <f t="shared" si="8"/>
        <v>42422</v>
      </c>
      <c r="K9" s="9">
        <f t="shared" ref="K9:P9" si="13">J9+1</f>
        <v>42423</v>
      </c>
      <c r="L9" s="9">
        <f t="shared" si="13"/>
        <v>42424</v>
      </c>
      <c r="M9" s="9">
        <f t="shared" si="13"/>
        <v>42425</v>
      </c>
      <c r="N9" s="9">
        <f t="shared" si="13"/>
        <v>42426</v>
      </c>
      <c r="O9" s="9">
        <f t="shared" si="13"/>
        <v>42427</v>
      </c>
      <c r="P9" s="9">
        <f t="shared" si="13"/>
        <v>42428</v>
      </c>
      <c r="R9" s="9">
        <f t="shared" si="10"/>
        <v>42450</v>
      </c>
      <c r="S9" s="9">
        <f t="shared" ref="S9:X9" si="14">R9+1</f>
        <v>42451</v>
      </c>
      <c r="T9" s="9">
        <f t="shared" si="14"/>
        <v>42452</v>
      </c>
      <c r="U9" s="9">
        <f t="shared" si="14"/>
        <v>42453</v>
      </c>
      <c r="V9" s="9">
        <f t="shared" si="14"/>
        <v>42454</v>
      </c>
      <c r="W9" s="9">
        <f t="shared" si="14"/>
        <v>42455</v>
      </c>
      <c r="X9" s="9">
        <f t="shared" si="14"/>
        <v>42456</v>
      </c>
      <c r="Z9" s="13" t="str">
        <f>VLOOKUP(ROW()-5,Mieter!$A$2:$C$10,3)</f>
        <v>1. OG links</v>
      </c>
      <c r="AA9" s="11">
        <v>4</v>
      </c>
    </row>
    <row r="10" spans="2:27" x14ac:dyDescent="0.25">
      <c r="B10" s="9">
        <f t="shared" si="6"/>
        <v>42394</v>
      </c>
      <c r="C10" s="9">
        <f t="shared" ref="C10:H10" si="15">B10+1</f>
        <v>42395</v>
      </c>
      <c r="D10" s="9">
        <f t="shared" si="15"/>
        <v>42396</v>
      </c>
      <c r="E10" s="9">
        <f t="shared" si="15"/>
        <v>42397</v>
      </c>
      <c r="F10" s="9">
        <f t="shared" si="15"/>
        <v>42398</v>
      </c>
      <c r="G10" s="9">
        <f t="shared" si="15"/>
        <v>42399</v>
      </c>
      <c r="H10" s="9">
        <f t="shared" si="15"/>
        <v>42400</v>
      </c>
      <c r="J10" s="9">
        <f t="shared" si="8"/>
        <v>42429</v>
      </c>
      <c r="K10" s="9">
        <f t="shared" ref="K10:P10" si="16">J10+1</f>
        <v>42430</v>
      </c>
      <c r="L10" s="9">
        <f t="shared" si="16"/>
        <v>42431</v>
      </c>
      <c r="M10" s="9">
        <f t="shared" si="16"/>
        <v>42432</v>
      </c>
      <c r="N10" s="9">
        <f t="shared" si="16"/>
        <v>42433</v>
      </c>
      <c r="O10" s="9">
        <f t="shared" si="16"/>
        <v>42434</v>
      </c>
      <c r="P10" s="9">
        <f t="shared" si="16"/>
        <v>42435</v>
      </c>
      <c r="R10" s="9">
        <f t="shared" si="10"/>
        <v>42457</v>
      </c>
      <c r="S10" s="9">
        <f t="shared" ref="S10:X10" si="17">R10+1</f>
        <v>42458</v>
      </c>
      <c r="T10" s="9">
        <f t="shared" si="17"/>
        <v>42459</v>
      </c>
      <c r="U10" s="9">
        <f t="shared" si="17"/>
        <v>42460</v>
      </c>
      <c r="V10" s="9">
        <f t="shared" si="17"/>
        <v>42461</v>
      </c>
      <c r="W10" s="9">
        <f t="shared" si="17"/>
        <v>42462</v>
      </c>
      <c r="X10" s="9">
        <f t="shared" si="17"/>
        <v>42463</v>
      </c>
      <c r="Z10" s="13" t="str">
        <f>VLOOKUP(ROW()-5,Mieter!$A$2:$C$10,3)</f>
        <v>1. OG Mitte</v>
      </c>
      <c r="AA10" s="11">
        <v>5</v>
      </c>
    </row>
    <row r="11" spans="2:27" x14ac:dyDescent="0.25">
      <c r="B11" s="9">
        <f t="shared" si="6"/>
        <v>42401</v>
      </c>
      <c r="C11" s="9">
        <f t="shared" ref="C11:H11" si="18">B11+1</f>
        <v>42402</v>
      </c>
      <c r="D11" s="9">
        <f t="shared" si="18"/>
        <v>42403</v>
      </c>
      <c r="E11" s="9">
        <f t="shared" si="18"/>
        <v>42404</v>
      </c>
      <c r="F11" s="9">
        <f t="shared" si="18"/>
        <v>42405</v>
      </c>
      <c r="G11" s="9">
        <f t="shared" si="18"/>
        <v>42406</v>
      </c>
      <c r="H11" s="9">
        <f t="shared" si="18"/>
        <v>42407</v>
      </c>
      <c r="J11" s="9">
        <f t="shared" si="8"/>
        <v>42436</v>
      </c>
      <c r="K11" s="9">
        <f t="shared" ref="K11:P11" si="19">J11+1</f>
        <v>42437</v>
      </c>
      <c r="L11" s="9">
        <f t="shared" si="19"/>
        <v>42438</v>
      </c>
      <c r="M11" s="9">
        <f t="shared" si="19"/>
        <v>42439</v>
      </c>
      <c r="N11" s="9">
        <f t="shared" si="19"/>
        <v>42440</v>
      </c>
      <c r="O11" s="9">
        <f t="shared" si="19"/>
        <v>42441</v>
      </c>
      <c r="P11" s="9">
        <f t="shared" si="19"/>
        <v>42442</v>
      </c>
      <c r="R11" s="9">
        <f t="shared" si="10"/>
        <v>42464</v>
      </c>
      <c r="S11" s="9">
        <f t="shared" ref="S11:X11" si="20">R11+1</f>
        <v>42465</v>
      </c>
      <c r="T11" s="9">
        <f t="shared" si="20"/>
        <v>42466</v>
      </c>
      <c r="U11" s="9">
        <f t="shared" si="20"/>
        <v>42467</v>
      </c>
      <c r="V11" s="9">
        <f t="shared" si="20"/>
        <v>42468</v>
      </c>
      <c r="W11" s="9">
        <f t="shared" si="20"/>
        <v>42469</v>
      </c>
      <c r="X11" s="9">
        <f t="shared" si="20"/>
        <v>42470</v>
      </c>
      <c r="Z11" s="13" t="str">
        <f>VLOOKUP(ROW()-5,Mieter!$A$2:$C$10,3)</f>
        <v>2. OG rechts</v>
      </c>
      <c r="AA11" s="11">
        <v>6</v>
      </c>
    </row>
    <row r="12" spans="2:27" x14ac:dyDescent="0.25">
      <c r="Z12" s="13" t="str">
        <f>VLOOKUP(ROW()-5,Mieter!$A$2:$C$10,3)</f>
        <v>2. OG links</v>
      </c>
      <c r="AA12" s="11">
        <v>7</v>
      </c>
    </row>
    <row r="13" spans="2:27" x14ac:dyDescent="0.25">
      <c r="Z13" s="13" t="str">
        <f>VLOOKUP(ROW()-5,Mieter!$A$2:$C$10,3)</f>
        <v>2. OG Mitte</v>
      </c>
      <c r="AA13" s="11">
        <v>8</v>
      </c>
    </row>
    <row r="14" spans="2:27" x14ac:dyDescent="0.25">
      <c r="B14" s="10">
        <f>DATE(YEAR(NeuJahr),4,1)</f>
        <v>42461</v>
      </c>
      <c r="C14" s="10"/>
      <c r="D14" s="10"/>
      <c r="E14" s="10"/>
      <c r="F14" s="10"/>
      <c r="G14" s="10"/>
      <c r="H14" s="10"/>
      <c r="J14" s="10">
        <f>DATE(YEAR(NeuJahr),5,1)</f>
        <v>42491</v>
      </c>
      <c r="K14" s="10"/>
      <c r="L14" s="10"/>
      <c r="M14" s="10"/>
      <c r="N14" s="10"/>
      <c r="O14" s="10"/>
      <c r="P14" s="10"/>
      <c r="R14" s="10">
        <f>DATE(YEAR(NeuJahr),6,1)</f>
        <v>42522</v>
      </c>
      <c r="S14" s="10"/>
      <c r="T14" s="10"/>
      <c r="U14" s="10"/>
      <c r="V14" s="10"/>
      <c r="W14" s="10"/>
      <c r="X14" s="10"/>
    </row>
    <row r="15" spans="2:27" x14ac:dyDescent="0.25">
      <c r="B15" s="15" t="s">
        <v>23</v>
      </c>
      <c r="C15" s="15" t="s">
        <v>24</v>
      </c>
      <c r="D15" s="15" t="s">
        <v>25</v>
      </c>
      <c r="E15" s="15" t="s">
        <v>26</v>
      </c>
      <c r="F15" s="15" t="s">
        <v>27</v>
      </c>
      <c r="G15" s="15" t="s">
        <v>28</v>
      </c>
      <c r="H15" s="15" t="s">
        <v>29</v>
      </c>
      <c r="I15" s="2"/>
      <c r="J15" s="15" t="s">
        <v>23</v>
      </c>
      <c r="K15" s="15" t="s">
        <v>24</v>
      </c>
      <c r="L15" s="15" t="s">
        <v>25</v>
      </c>
      <c r="M15" s="15" t="s">
        <v>26</v>
      </c>
      <c r="N15" s="15" t="s">
        <v>27</v>
      </c>
      <c r="O15" s="15" t="s">
        <v>28</v>
      </c>
      <c r="P15" s="15" t="s">
        <v>29</v>
      </c>
      <c r="Q15" s="2"/>
      <c r="R15" s="15" t="s">
        <v>23</v>
      </c>
      <c r="S15" s="15" t="s">
        <v>24</v>
      </c>
      <c r="T15" s="15" t="s">
        <v>25</v>
      </c>
      <c r="U15" s="15" t="s">
        <v>26</v>
      </c>
      <c r="V15" s="15" t="s">
        <v>27</v>
      </c>
      <c r="W15" s="15" t="s">
        <v>28</v>
      </c>
      <c r="X15" s="15" t="s">
        <v>29</v>
      </c>
    </row>
    <row r="16" spans="2:27" x14ac:dyDescent="0.25">
      <c r="B16" s="9">
        <f>MOD(COLUMN()-2,8)+$B$14-WEEKDAY($B$14,3)</f>
        <v>42457</v>
      </c>
      <c r="C16" s="9">
        <f t="shared" ref="C16:H16" si="21">B16+1</f>
        <v>42458</v>
      </c>
      <c r="D16" s="9">
        <f t="shared" si="21"/>
        <v>42459</v>
      </c>
      <c r="E16" s="9">
        <f t="shared" si="21"/>
        <v>42460</v>
      </c>
      <c r="F16" s="9">
        <f t="shared" si="21"/>
        <v>42461</v>
      </c>
      <c r="G16" s="9">
        <f t="shared" si="21"/>
        <v>42462</v>
      </c>
      <c r="H16" s="9">
        <f t="shared" si="21"/>
        <v>42463</v>
      </c>
      <c r="J16" s="9">
        <f>MOD(COLUMN()-2,8)+$J$14-WEEKDAY($J$14,3)</f>
        <v>42485</v>
      </c>
      <c r="K16" s="9">
        <f>J16+1</f>
        <v>42486</v>
      </c>
      <c r="L16" s="9">
        <f t="shared" ref="L16:P16" si="22">K16+1</f>
        <v>42487</v>
      </c>
      <c r="M16" s="9">
        <f t="shared" si="22"/>
        <v>42488</v>
      </c>
      <c r="N16" s="9">
        <f t="shared" si="22"/>
        <v>42489</v>
      </c>
      <c r="O16" s="9">
        <f t="shared" si="22"/>
        <v>42490</v>
      </c>
      <c r="P16" s="9">
        <f t="shared" si="22"/>
        <v>42491</v>
      </c>
      <c r="R16" s="9">
        <f>MOD(COLUMN()-2,8)+$R$14-WEEKDAY($R$14,3)</f>
        <v>42520</v>
      </c>
      <c r="S16" s="9">
        <f>R16+1</f>
        <v>42521</v>
      </c>
      <c r="T16" s="9">
        <f t="shared" ref="T16:X16" si="23">S16+1</f>
        <v>42522</v>
      </c>
      <c r="U16" s="9">
        <f t="shared" si="23"/>
        <v>42523</v>
      </c>
      <c r="V16" s="9">
        <f t="shared" si="23"/>
        <v>42524</v>
      </c>
      <c r="W16" s="9">
        <f t="shared" si="23"/>
        <v>42525</v>
      </c>
      <c r="X16" s="9">
        <f t="shared" si="23"/>
        <v>42526</v>
      </c>
      <c r="Z16" s="12"/>
    </row>
    <row r="17" spans="2:24" x14ac:dyDescent="0.25">
      <c r="B17" s="9">
        <f>B16+7</f>
        <v>42464</v>
      </c>
      <c r="C17" s="9">
        <f t="shared" ref="C17:H17" si="24">B17+1</f>
        <v>42465</v>
      </c>
      <c r="D17" s="9">
        <f t="shared" si="24"/>
        <v>42466</v>
      </c>
      <c r="E17" s="9">
        <f t="shared" si="24"/>
        <v>42467</v>
      </c>
      <c r="F17" s="9">
        <f t="shared" si="24"/>
        <v>42468</v>
      </c>
      <c r="G17" s="9">
        <f t="shared" si="24"/>
        <v>42469</v>
      </c>
      <c r="H17" s="9">
        <f t="shared" si="24"/>
        <v>42470</v>
      </c>
      <c r="J17" s="9">
        <f>J16+7</f>
        <v>42492</v>
      </c>
      <c r="K17" s="9">
        <f t="shared" ref="K17:P17" si="25">J17+1</f>
        <v>42493</v>
      </c>
      <c r="L17" s="9">
        <f t="shared" si="25"/>
        <v>42494</v>
      </c>
      <c r="M17" s="9">
        <f t="shared" si="25"/>
        <v>42495</v>
      </c>
      <c r="N17" s="9">
        <f t="shared" si="25"/>
        <v>42496</v>
      </c>
      <c r="O17" s="9">
        <f t="shared" si="25"/>
        <v>42497</v>
      </c>
      <c r="P17" s="9">
        <f t="shared" si="25"/>
        <v>42498</v>
      </c>
      <c r="R17" s="9">
        <f>R16+7</f>
        <v>42527</v>
      </c>
      <c r="S17" s="9">
        <f t="shared" ref="S17:X17" si="26">R17+1</f>
        <v>42528</v>
      </c>
      <c r="T17" s="9">
        <f t="shared" si="26"/>
        <v>42529</v>
      </c>
      <c r="U17" s="9">
        <f t="shared" si="26"/>
        <v>42530</v>
      </c>
      <c r="V17" s="9">
        <f t="shared" si="26"/>
        <v>42531</v>
      </c>
      <c r="W17" s="9">
        <f t="shared" si="26"/>
        <v>42532</v>
      </c>
      <c r="X17" s="9">
        <f t="shared" si="26"/>
        <v>42533</v>
      </c>
    </row>
    <row r="18" spans="2:24" x14ac:dyDescent="0.25">
      <c r="B18" s="9">
        <f t="shared" ref="B18:B21" si="27">B17+7</f>
        <v>42471</v>
      </c>
      <c r="C18" s="9">
        <f>B18+1</f>
        <v>42472</v>
      </c>
      <c r="D18" s="9">
        <f t="shared" ref="D18:H18" si="28">C18+1</f>
        <v>42473</v>
      </c>
      <c r="E18" s="9">
        <f t="shared" si="28"/>
        <v>42474</v>
      </c>
      <c r="F18" s="9">
        <f t="shared" si="28"/>
        <v>42475</v>
      </c>
      <c r="G18" s="9">
        <f t="shared" si="28"/>
        <v>42476</v>
      </c>
      <c r="H18" s="9">
        <f t="shared" si="28"/>
        <v>42477</v>
      </c>
      <c r="J18" s="9">
        <f t="shared" ref="J18:J21" si="29">J17+7</f>
        <v>42499</v>
      </c>
      <c r="K18" s="9">
        <f t="shared" ref="K18:P18" si="30">J18+1</f>
        <v>42500</v>
      </c>
      <c r="L18" s="9">
        <f t="shared" si="30"/>
        <v>42501</v>
      </c>
      <c r="M18" s="9">
        <f t="shared" si="30"/>
        <v>42502</v>
      </c>
      <c r="N18" s="9">
        <f t="shared" si="30"/>
        <v>42503</v>
      </c>
      <c r="O18" s="9">
        <f t="shared" si="30"/>
        <v>42504</v>
      </c>
      <c r="P18" s="9">
        <f t="shared" si="30"/>
        <v>42505</v>
      </c>
      <c r="R18" s="9">
        <f t="shared" ref="R18:R21" si="31">R17+7</f>
        <v>42534</v>
      </c>
      <c r="S18" s="9">
        <f t="shared" ref="S18:X18" si="32">R18+1</f>
        <v>42535</v>
      </c>
      <c r="T18" s="9">
        <f t="shared" si="32"/>
        <v>42536</v>
      </c>
      <c r="U18" s="9">
        <f t="shared" si="32"/>
        <v>42537</v>
      </c>
      <c r="V18" s="9">
        <f t="shared" si="32"/>
        <v>42538</v>
      </c>
      <c r="W18" s="9">
        <f t="shared" si="32"/>
        <v>42539</v>
      </c>
      <c r="X18" s="9">
        <f t="shared" si="32"/>
        <v>42540</v>
      </c>
    </row>
    <row r="19" spans="2:24" x14ac:dyDescent="0.25">
      <c r="B19" s="9">
        <f t="shared" si="27"/>
        <v>42478</v>
      </c>
      <c r="C19" s="9">
        <f t="shared" ref="C19:H19" si="33">B19+1</f>
        <v>42479</v>
      </c>
      <c r="D19" s="9">
        <f t="shared" si="33"/>
        <v>42480</v>
      </c>
      <c r="E19" s="9">
        <f t="shared" si="33"/>
        <v>42481</v>
      </c>
      <c r="F19" s="9">
        <f t="shared" si="33"/>
        <v>42482</v>
      </c>
      <c r="G19" s="9">
        <f t="shared" si="33"/>
        <v>42483</v>
      </c>
      <c r="H19" s="9">
        <f t="shared" si="33"/>
        <v>42484</v>
      </c>
      <c r="J19" s="9">
        <f t="shared" si="29"/>
        <v>42506</v>
      </c>
      <c r="K19" s="9">
        <f t="shared" ref="K19:P19" si="34">J19+1</f>
        <v>42507</v>
      </c>
      <c r="L19" s="9">
        <f t="shared" si="34"/>
        <v>42508</v>
      </c>
      <c r="M19" s="9">
        <f t="shared" si="34"/>
        <v>42509</v>
      </c>
      <c r="N19" s="9">
        <f t="shared" si="34"/>
        <v>42510</v>
      </c>
      <c r="O19" s="9">
        <f t="shared" si="34"/>
        <v>42511</v>
      </c>
      <c r="P19" s="9">
        <f t="shared" si="34"/>
        <v>42512</v>
      </c>
      <c r="R19" s="9">
        <f t="shared" si="31"/>
        <v>42541</v>
      </c>
      <c r="S19" s="9">
        <f t="shared" ref="S19:X19" si="35">R19+1</f>
        <v>42542</v>
      </c>
      <c r="T19" s="9">
        <f t="shared" si="35"/>
        <v>42543</v>
      </c>
      <c r="U19" s="9">
        <f t="shared" si="35"/>
        <v>42544</v>
      </c>
      <c r="V19" s="9">
        <f t="shared" si="35"/>
        <v>42545</v>
      </c>
      <c r="W19" s="9">
        <f t="shared" si="35"/>
        <v>42546</v>
      </c>
      <c r="X19" s="9">
        <f t="shared" si="35"/>
        <v>42547</v>
      </c>
    </row>
    <row r="20" spans="2:24" x14ac:dyDescent="0.25">
      <c r="B20" s="9">
        <f t="shared" si="27"/>
        <v>42485</v>
      </c>
      <c r="C20" s="9">
        <f t="shared" ref="C20:H20" si="36">B20+1</f>
        <v>42486</v>
      </c>
      <c r="D20" s="9">
        <f t="shared" si="36"/>
        <v>42487</v>
      </c>
      <c r="E20" s="9">
        <f t="shared" si="36"/>
        <v>42488</v>
      </c>
      <c r="F20" s="9">
        <f t="shared" si="36"/>
        <v>42489</v>
      </c>
      <c r="G20" s="9">
        <f t="shared" si="36"/>
        <v>42490</v>
      </c>
      <c r="H20" s="9">
        <f t="shared" si="36"/>
        <v>42491</v>
      </c>
      <c r="J20" s="9">
        <f t="shared" si="29"/>
        <v>42513</v>
      </c>
      <c r="K20" s="9">
        <f t="shared" ref="K20:P20" si="37">J20+1</f>
        <v>42514</v>
      </c>
      <c r="L20" s="9">
        <f t="shared" si="37"/>
        <v>42515</v>
      </c>
      <c r="M20" s="9">
        <f t="shared" si="37"/>
        <v>42516</v>
      </c>
      <c r="N20" s="9">
        <f t="shared" si="37"/>
        <v>42517</v>
      </c>
      <c r="O20" s="9">
        <f t="shared" si="37"/>
        <v>42518</v>
      </c>
      <c r="P20" s="9">
        <f t="shared" si="37"/>
        <v>42519</v>
      </c>
      <c r="R20" s="9">
        <f t="shared" si="31"/>
        <v>42548</v>
      </c>
      <c r="S20" s="9">
        <f t="shared" ref="S20:X20" si="38">R20+1</f>
        <v>42549</v>
      </c>
      <c r="T20" s="9">
        <f t="shared" si="38"/>
        <v>42550</v>
      </c>
      <c r="U20" s="9">
        <f t="shared" si="38"/>
        <v>42551</v>
      </c>
      <c r="V20" s="9">
        <f t="shared" si="38"/>
        <v>42552</v>
      </c>
      <c r="W20" s="9">
        <f t="shared" si="38"/>
        <v>42553</v>
      </c>
      <c r="X20" s="9">
        <f t="shared" si="38"/>
        <v>42554</v>
      </c>
    </row>
    <row r="21" spans="2:24" x14ac:dyDescent="0.25">
      <c r="B21" s="9">
        <f t="shared" si="27"/>
        <v>42492</v>
      </c>
      <c r="C21" s="9">
        <f t="shared" ref="C21:H21" si="39">B21+1</f>
        <v>42493</v>
      </c>
      <c r="D21" s="9">
        <f t="shared" si="39"/>
        <v>42494</v>
      </c>
      <c r="E21" s="9">
        <f t="shared" si="39"/>
        <v>42495</v>
      </c>
      <c r="F21" s="9">
        <f t="shared" si="39"/>
        <v>42496</v>
      </c>
      <c r="G21" s="9">
        <f t="shared" si="39"/>
        <v>42497</v>
      </c>
      <c r="H21" s="9">
        <f t="shared" si="39"/>
        <v>42498</v>
      </c>
      <c r="J21" s="9">
        <f t="shared" si="29"/>
        <v>42520</v>
      </c>
      <c r="K21" s="9">
        <f t="shared" ref="K21:P21" si="40">J21+1</f>
        <v>42521</v>
      </c>
      <c r="L21" s="9">
        <f t="shared" si="40"/>
        <v>42522</v>
      </c>
      <c r="M21" s="9">
        <f t="shared" si="40"/>
        <v>42523</v>
      </c>
      <c r="N21" s="9">
        <f t="shared" si="40"/>
        <v>42524</v>
      </c>
      <c r="O21" s="9">
        <f t="shared" si="40"/>
        <v>42525</v>
      </c>
      <c r="P21" s="9">
        <f t="shared" si="40"/>
        <v>42526</v>
      </c>
      <c r="R21" s="9">
        <f t="shared" si="31"/>
        <v>42555</v>
      </c>
      <c r="S21" s="9">
        <f t="shared" ref="S21:X21" si="41">R21+1</f>
        <v>42556</v>
      </c>
      <c r="T21" s="9">
        <f t="shared" si="41"/>
        <v>42557</v>
      </c>
      <c r="U21" s="9">
        <f t="shared" si="41"/>
        <v>42558</v>
      </c>
      <c r="V21" s="9">
        <f t="shared" si="41"/>
        <v>42559</v>
      </c>
      <c r="W21" s="9">
        <f t="shared" si="41"/>
        <v>42560</v>
      </c>
      <c r="X21" s="9">
        <f t="shared" si="41"/>
        <v>42561</v>
      </c>
    </row>
    <row r="24" spans="2:24" x14ac:dyDescent="0.25">
      <c r="B24" s="10">
        <f>DATE(YEAR(NeuJahr),7,1)</f>
        <v>42552</v>
      </c>
      <c r="C24" s="10"/>
      <c r="D24" s="10"/>
      <c r="E24" s="10"/>
      <c r="F24" s="10"/>
      <c r="G24" s="10"/>
      <c r="H24" s="10"/>
      <c r="J24" s="10">
        <f>DATE(YEAR(NeuJahr),8,1)</f>
        <v>42583</v>
      </c>
      <c r="K24" s="10"/>
      <c r="L24" s="10"/>
      <c r="M24" s="10"/>
      <c r="N24" s="10"/>
      <c r="O24" s="10"/>
      <c r="P24" s="10"/>
      <c r="R24" s="10">
        <f>DATE(YEAR(NeuJahr),9,1)</f>
        <v>42614</v>
      </c>
      <c r="S24" s="10"/>
      <c r="T24" s="10"/>
      <c r="U24" s="10"/>
      <c r="V24" s="10"/>
      <c r="W24" s="10"/>
      <c r="X24" s="10"/>
    </row>
    <row r="25" spans="2:24" x14ac:dyDescent="0.25">
      <c r="B25" s="15" t="s">
        <v>23</v>
      </c>
      <c r="C25" s="15" t="s">
        <v>24</v>
      </c>
      <c r="D25" s="15" t="s">
        <v>25</v>
      </c>
      <c r="E25" s="15" t="s">
        <v>26</v>
      </c>
      <c r="F25" s="15" t="s">
        <v>27</v>
      </c>
      <c r="G25" s="15" t="s">
        <v>28</v>
      </c>
      <c r="H25" s="15" t="s">
        <v>29</v>
      </c>
      <c r="I25" s="2"/>
      <c r="J25" s="15" t="s">
        <v>23</v>
      </c>
      <c r="K25" s="15" t="s">
        <v>24</v>
      </c>
      <c r="L25" s="15" t="s">
        <v>25</v>
      </c>
      <c r="M25" s="15" t="s">
        <v>26</v>
      </c>
      <c r="N25" s="15" t="s">
        <v>27</v>
      </c>
      <c r="O25" s="15" t="s">
        <v>28</v>
      </c>
      <c r="P25" s="15" t="s">
        <v>29</v>
      </c>
      <c r="Q25" s="2"/>
      <c r="R25" s="15" t="s">
        <v>23</v>
      </c>
      <c r="S25" s="15" t="s">
        <v>24</v>
      </c>
      <c r="T25" s="15" t="s">
        <v>25</v>
      </c>
      <c r="U25" s="15" t="s">
        <v>26</v>
      </c>
      <c r="V25" s="15" t="s">
        <v>27</v>
      </c>
      <c r="W25" s="15" t="s">
        <v>28</v>
      </c>
      <c r="X25" s="15" t="s">
        <v>29</v>
      </c>
    </row>
    <row r="26" spans="2:24" x14ac:dyDescent="0.25">
      <c r="B26" s="9">
        <f>MOD(COLUMN()-2,8)+$B$24-WEEKDAY($B$24,3)</f>
        <v>42548</v>
      </c>
      <c r="C26" s="9">
        <f>B26+1</f>
        <v>42549</v>
      </c>
      <c r="D26" s="9">
        <f t="shared" ref="D26:H26" si="42">C26+1</f>
        <v>42550</v>
      </c>
      <c r="E26" s="9">
        <f t="shared" si="42"/>
        <v>42551</v>
      </c>
      <c r="F26" s="9">
        <f t="shared" si="42"/>
        <v>42552</v>
      </c>
      <c r="G26" s="9">
        <f t="shared" si="42"/>
        <v>42553</v>
      </c>
      <c r="H26" s="9">
        <f t="shared" si="42"/>
        <v>42554</v>
      </c>
      <c r="J26" s="9">
        <f>MOD(COLUMN()-2,8)+$J$24-WEEKDAY($J$24,3)</f>
        <v>42583</v>
      </c>
      <c r="K26" s="9">
        <f>J26+1</f>
        <v>42584</v>
      </c>
      <c r="L26" s="9">
        <f t="shared" ref="L26:P26" si="43">K26+1</f>
        <v>42585</v>
      </c>
      <c r="M26" s="9">
        <f t="shared" si="43"/>
        <v>42586</v>
      </c>
      <c r="N26" s="9">
        <f t="shared" si="43"/>
        <v>42587</v>
      </c>
      <c r="O26" s="9">
        <f t="shared" si="43"/>
        <v>42588</v>
      </c>
      <c r="P26" s="9">
        <f t="shared" si="43"/>
        <v>42589</v>
      </c>
      <c r="R26" s="9">
        <f>MOD(COLUMN()-2,8)+$R$24-WEEKDAY($R$24,3)</f>
        <v>42611</v>
      </c>
      <c r="S26" s="9">
        <f>R26+1</f>
        <v>42612</v>
      </c>
      <c r="T26" s="9">
        <f t="shared" ref="T26:X26" si="44">S26+1</f>
        <v>42613</v>
      </c>
      <c r="U26" s="9">
        <f t="shared" si="44"/>
        <v>42614</v>
      </c>
      <c r="V26" s="9">
        <f t="shared" si="44"/>
        <v>42615</v>
      </c>
      <c r="W26" s="9">
        <f t="shared" si="44"/>
        <v>42616</v>
      </c>
      <c r="X26" s="9">
        <f t="shared" si="44"/>
        <v>42617</v>
      </c>
    </row>
    <row r="27" spans="2:24" x14ac:dyDescent="0.25">
      <c r="B27" s="9">
        <f>B26+7</f>
        <v>42555</v>
      </c>
      <c r="C27" s="9">
        <f t="shared" ref="C27:H27" si="45">B27+1</f>
        <v>42556</v>
      </c>
      <c r="D27" s="9">
        <f t="shared" si="45"/>
        <v>42557</v>
      </c>
      <c r="E27" s="9">
        <f t="shared" si="45"/>
        <v>42558</v>
      </c>
      <c r="F27" s="9">
        <f t="shared" si="45"/>
        <v>42559</v>
      </c>
      <c r="G27" s="9">
        <f t="shared" si="45"/>
        <v>42560</v>
      </c>
      <c r="H27" s="9">
        <f t="shared" si="45"/>
        <v>42561</v>
      </c>
      <c r="J27" s="9">
        <f>J26+7</f>
        <v>42590</v>
      </c>
      <c r="K27" s="9">
        <f t="shared" ref="K27:P27" si="46">J27+1</f>
        <v>42591</v>
      </c>
      <c r="L27" s="9">
        <f t="shared" si="46"/>
        <v>42592</v>
      </c>
      <c r="M27" s="9">
        <f t="shared" si="46"/>
        <v>42593</v>
      </c>
      <c r="N27" s="9">
        <f t="shared" si="46"/>
        <v>42594</v>
      </c>
      <c r="O27" s="9">
        <f t="shared" si="46"/>
        <v>42595</v>
      </c>
      <c r="P27" s="9">
        <f t="shared" si="46"/>
        <v>42596</v>
      </c>
      <c r="R27" s="9">
        <f>R26+7</f>
        <v>42618</v>
      </c>
      <c r="S27" s="9">
        <f t="shared" ref="S27:X27" si="47">R27+1</f>
        <v>42619</v>
      </c>
      <c r="T27" s="9">
        <f t="shared" si="47"/>
        <v>42620</v>
      </c>
      <c r="U27" s="9">
        <f t="shared" si="47"/>
        <v>42621</v>
      </c>
      <c r="V27" s="9">
        <f t="shared" si="47"/>
        <v>42622</v>
      </c>
      <c r="W27" s="9">
        <f t="shared" si="47"/>
        <v>42623</v>
      </c>
      <c r="X27" s="9">
        <f t="shared" si="47"/>
        <v>42624</v>
      </c>
    </row>
    <row r="28" spans="2:24" x14ac:dyDescent="0.25">
      <c r="B28" s="9">
        <f t="shared" ref="B28:B31" si="48">B27+7</f>
        <v>42562</v>
      </c>
      <c r="C28" s="9">
        <f t="shared" ref="C28:H28" si="49">B28+1</f>
        <v>42563</v>
      </c>
      <c r="D28" s="9">
        <f t="shared" si="49"/>
        <v>42564</v>
      </c>
      <c r="E28" s="9">
        <f t="shared" si="49"/>
        <v>42565</v>
      </c>
      <c r="F28" s="9">
        <f t="shared" si="49"/>
        <v>42566</v>
      </c>
      <c r="G28" s="9">
        <f t="shared" si="49"/>
        <v>42567</v>
      </c>
      <c r="H28" s="9">
        <f t="shared" si="49"/>
        <v>42568</v>
      </c>
      <c r="J28" s="9">
        <f t="shared" ref="J28:J31" si="50">J27+7</f>
        <v>42597</v>
      </c>
      <c r="K28" s="9">
        <f t="shared" ref="K28:P28" si="51">J28+1</f>
        <v>42598</v>
      </c>
      <c r="L28" s="9">
        <f t="shared" si="51"/>
        <v>42599</v>
      </c>
      <c r="M28" s="9">
        <f t="shared" si="51"/>
        <v>42600</v>
      </c>
      <c r="N28" s="9">
        <f t="shared" si="51"/>
        <v>42601</v>
      </c>
      <c r="O28" s="9">
        <f t="shared" si="51"/>
        <v>42602</v>
      </c>
      <c r="P28" s="9">
        <f t="shared" si="51"/>
        <v>42603</v>
      </c>
      <c r="R28" s="9">
        <f t="shared" ref="R28:R31" si="52">R27+7</f>
        <v>42625</v>
      </c>
      <c r="S28" s="9">
        <f t="shared" ref="S28:X28" si="53">R28+1</f>
        <v>42626</v>
      </c>
      <c r="T28" s="9">
        <f t="shared" si="53"/>
        <v>42627</v>
      </c>
      <c r="U28" s="9">
        <f t="shared" si="53"/>
        <v>42628</v>
      </c>
      <c r="V28" s="9">
        <f t="shared" si="53"/>
        <v>42629</v>
      </c>
      <c r="W28" s="9">
        <f t="shared" si="53"/>
        <v>42630</v>
      </c>
      <c r="X28" s="9">
        <f t="shared" si="53"/>
        <v>42631</v>
      </c>
    </row>
    <row r="29" spans="2:24" x14ac:dyDescent="0.25">
      <c r="B29" s="9">
        <f t="shared" si="48"/>
        <v>42569</v>
      </c>
      <c r="C29" s="9">
        <f t="shared" ref="C29:H29" si="54">B29+1</f>
        <v>42570</v>
      </c>
      <c r="D29" s="9">
        <f t="shared" si="54"/>
        <v>42571</v>
      </c>
      <c r="E29" s="9">
        <f t="shared" si="54"/>
        <v>42572</v>
      </c>
      <c r="F29" s="9">
        <f t="shared" si="54"/>
        <v>42573</v>
      </c>
      <c r="G29" s="9">
        <f t="shared" si="54"/>
        <v>42574</v>
      </c>
      <c r="H29" s="9">
        <f t="shared" si="54"/>
        <v>42575</v>
      </c>
      <c r="J29" s="9">
        <f t="shared" si="50"/>
        <v>42604</v>
      </c>
      <c r="K29" s="9">
        <f t="shared" ref="K29:P29" si="55">J29+1</f>
        <v>42605</v>
      </c>
      <c r="L29" s="9">
        <f t="shared" si="55"/>
        <v>42606</v>
      </c>
      <c r="M29" s="9">
        <f t="shared" si="55"/>
        <v>42607</v>
      </c>
      <c r="N29" s="9">
        <f t="shared" si="55"/>
        <v>42608</v>
      </c>
      <c r="O29" s="9">
        <f t="shared" si="55"/>
        <v>42609</v>
      </c>
      <c r="P29" s="9">
        <f t="shared" si="55"/>
        <v>42610</v>
      </c>
      <c r="R29" s="9">
        <f t="shared" si="52"/>
        <v>42632</v>
      </c>
      <c r="S29" s="9">
        <f t="shared" ref="S29:X29" si="56">R29+1</f>
        <v>42633</v>
      </c>
      <c r="T29" s="9">
        <f t="shared" si="56"/>
        <v>42634</v>
      </c>
      <c r="U29" s="9">
        <f t="shared" si="56"/>
        <v>42635</v>
      </c>
      <c r="V29" s="9">
        <f t="shared" si="56"/>
        <v>42636</v>
      </c>
      <c r="W29" s="9">
        <f t="shared" si="56"/>
        <v>42637</v>
      </c>
      <c r="X29" s="9">
        <f t="shared" si="56"/>
        <v>42638</v>
      </c>
    </row>
    <row r="30" spans="2:24" x14ac:dyDescent="0.25">
      <c r="B30" s="9">
        <f t="shared" si="48"/>
        <v>42576</v>
      </c>
      <c r="C30" s="9">
        <f t="shared" ref="C30:H30" si="57">B30+1</f>
        <v>42577</v>
      </c>
      <c r="D30" s="9">
        <f t="shared" si="57"/>
        <v>42578</v>
      </c>
      <c r="E30" s="9">
        <f t="shared" si="57"/>
        <v>42579</v>
      </c>
      <c r="F30" s="9">
        <f t="shared" si="57"/>
        <v>42580</v>
      </c>
      <c r="G30" s="9">
        <f t="shared" si="57"/>
        <v>42581</v>
      </c>
      <c r="H30" s="9">
        <f t="shared" si="57"/>
        <v>42582</v>
      </c>
      <c r="J30" s="9">
        <f t="shared" si="50"/>
        <v>42611</v>
      </c>
      <c r="K30" s="9">
        <f t="shared" ref="K30:P30" si="58">J30+1</f>
        <v>42612</v>
      </c>
      <c r="L30" s="9">
        <f t="shared" si="58"/>
        <v>42613</v>
      </c>
      <c r="M30" s="9">
        <f t="shared" si="58"/>
        <v>42614</v>
      </c>
      <c r="N30" s="9">
        <f t="shared" si="58"/>
        <v>42615</v>
      </c>
      <c r="O30" s="9">
        <f t="shared" si="58"/>
        <v>42616</v>
      </c>
      <c r="P30" s="9">
        <f t="shared" si="58"/>
        <v>42617</v>
      </c>
      <c r="R30" s="9">
        <f t="shared" si="52"/>
        <v>42639</v>
      </c>
      <c r="S30" s="9">
        <f t="shared" ref="S30:X30" si="59">R30+1</f>
        <v>42640</v>
      </c>
      <c r="T30" s="9">
        <f t="shared" si="59"/>
        <v>42641</v>
      </c>
      <c r="U30" s="9">
        <f t="shared" si="59"/>
        <v>42642</v>
      </c>
      <c r="V30" s="9">
        <f t="shared" si="59"/>
        <v>42643</v>
      </c>
      <c r="W30" s="9">
        <f t="shared" si="59"/>
        <v>42644</v>
      </c>
      <c r="X30" s="9">
        <f t="shared" si="59"/>
        <v>42645</v>
      </c>
    </row>
    <row r="31" spans="2:24" x14ac:dyDescent="0.25">
      <c r="B31" s="9">
        <f t="shared" si="48"/>
        <v>42583</v>
      </c>
      <c r="C31" s="9">
        <f t="shared" ref="C31:H31" si="60">B31+1</f>
        <v>42584</v>
      </c>
      <c r="D31" s="9">
        <f t="shared" si="60"/>
        <v>42585</v>
      </c>
      <c r="E31" s="9">
        <f t="shared" si="60"/>
        <v>42586</v>
      </c>
      <c r="F31" s="9">
        <f t="shared" si="60"/>
        <v>42587</v>
      </c>
      <c r="G31" s="9">
        <f t="shared" si="60"/>
        <v>42588</v>
      </c>
      <c r="H31" s="9">
        <f t="shared" si="60"/>
        <v>42589</v>
      </c>
      <c r="J31" s="9">
        <f t="shared" si="50"/>
        <v>42618</v>
      </c>
      <c r="K31" s="9">
        <f t="shared" ref="K31:P31" si="61">J31+1</f>
        <v>42619</v>
      </c>
      <c r="L31" s="9">
        <f t="shared" si="61"/>
        <v>42620</v>
      </c>
      <c r="M31" s="9">
        <f t="shared" si="61"/>
        <v>42621</v>
      </c>
      <c r="N31" s="9">
        <f t="shared" si="61"/>
        <v>42622</v>
      </c>
      <c r="O31" s="9">
        <f t="shared" si="61"/>
        <v>42623</v>
      </c>
      <c r="P31" s="9">
        <f t="shared" si="61"/>
        <v>42624</v>
      </c>
      <c r="R31" s="9">
        <f t="shared" si="52"/>
        <v>42646</v>
      </c>
      <c r="S31" s="9">
        <f t="shared" ref="S31:X31" si="62">R31+1</f>
        <v>42647</v>
      </c>
      <c r="T31" s="9">
        <f t="shared" si="62"/>
        <v>42648</v>
      </c>
      <c r="U31" s="9">
        <f t="shared" si="62"/>
        <v>42649</v>
      </c>
      <c r="V31" s="9">
        <f t="shared" si="62"/>
        <v>42650</v>
      </c>
      <c r="W31" s="9">
        <f t="shared" si="62"/>
        <v>42651</v>
      </c>
      <c r="X31" s="9">
        <f t="shared" si="62"/>
        <v>42652</v>
      </c>
    </row>
    <row r="34" spans="2:24" x14ac:dyDescent="0.25">
      <c r="B34" s="10">
        <f>DATE(YEAR(NeuJahr),10,1)</f>
        <v>42644</v>
      </c>
      <c r="C34" s="10"/>
      <c r="D34" s="10"/>
      <c r="E34" s="10"/>
      <c r="F34" s="10"/>
      <c r="G34" s="10"/>
      <c r="H34" s="10"/>
      <c r="J34" s="10">
        <f>DATE(YEAR(NeuJahr),11,1)</f>
        <v>42675</v>
      </c>
      <c r="K34" s="10"/>
      <c r="L34" s="10"/>
      <c r="M34" s="10"/>
      <c r="N34" s="10"/>
      <c r="O34" s="10"/>
      <c r="P34" s="10"/>
      <c r="R34" s="10">
        <f>DATE(YEAR(NeuJahr),12,1)</f>
        <v>42705</v>
      </c>
      <c r="S34" s="10"/>
      <c r="T34" s="10"/>
      <c r="U34" s="10"/>
      <c r="V34" s="10"/>
      <c r="W34" s="10"/>
      <c r="X34" s="10"/>
    </row>
    <row r="35" spans="2:24" x14ac:dyDescent="0.25">
      <c r="B35" s="15" t="s">
        <v>23</v>
      </c>
      <c r="C35" s="15" t="s">
        <v>24</v>
      </c>
      <c r="D35" s="15" t="s">
        <v>25</v>
      </c>
      <c r="E35" s="15" t="s">
        <v>26</v>
      </c>
      <c r="F35" s="15" t="s">
        <v>27</v>
      </c>
      <c r="G35" s="15" t="s">
        <v>28</v>
      </c>
      <c r="H35" s="15" t="s">
        <v>29</v>
      </c>
      <c r="I35" s="2"/>
      <c r="J35" s="15" t="s">
        <v>23</v>
      </c>
      <c r="K35" s="15" t="s">
        <v>24</v>
      </c>
      <c r="L35" s="15" t="s">
        <v>25</v>
      </c>
      <c r="M35" s="15" t="s">
        <v>26</v>
      </c>
      <c r="N35" s="15" t="s">
        <v>27</v>
      </c>
      <c r="O35" s="15" t="s">
        <v>28</v>
      </c>
      <c r="P35" s="15" t="s">
        <v>29</v>
      </c>
      <c r="Q35" s="2"/>
      <c r="R35" s="15" t="s">
        <v>23</v>
      </c>
      <c r="S35" s="15" t="s">
        <v>24</v>
      </c>
      <c r="T35" s="15" t="s">
        <v>25</v>
      </c>
      <c r="U35" s="15" t="s">
        <v>26</v>
      </c>
      <c r="V35" s="15" t="s">
        <v>27</v>
      </c>
      <c r="W35" s="15" t="s">
        <v>28</v>
      </c>
      <c r="X35" s="15" t="s">
        <v>29</v>
      </c>
    </row>
    <row r="36" spans="2:24" x14ac:dyDescent="0.25">
      <c r="B36" s="9">
        <f>MOD(COLUMN()-2,8)+$B$34-WEEKDAY($B$34,3)</f>
        <v>42639</v>
      </c>
      <c r="C36" s="9">
        <f>B36+1</f>
        <v>42640</v>
      </c>
      <c r="D36" s="9">
        <f t="shared" ref="D36:H36" si="63">C36+1</f>
        <v>42641</v>
      </c>
      <c r="E36" s="9">
        <f t="shared" si="63"/>
        <v>42642</v>
      </c>
      <c r="F36" s="9">
        <f t="shared" si="63"/>
        <v>42643</v>
      </c>
      <c r="G36" s="9">
        <f t="shared" si="63"/>
        <v>42644</v>
      </c>
      <c r="H36" s="9">
        <f t="shared" si="63"/>
        <v>42645</v>
      </c>
      <c r="J36" s="9">
        <f>MOD(COLUMN()-2,8)+$J$34-WEEKDAY($J$34,3)</f>
        <v>42674</v>
      </c>
      <c r="K36" s="9">
        <f>J36+1</f>
        <v>42675</v>
      </c>
      <c r="L36" s="9">
        <f t="shared" ref="L36:P36" si="64">K36+1</f>
        <v>42676</v>
      </c>
      <c r="M36" s="9">
        <f t="shared" si="64"/>
        <v>42677</v>
      </c>
      <c r="N36" s="9">
        <f t="shared" si="64"/>
        <v>42678</v>
      </c>
      <c r="O36" s="9">
        <f t="shared" si="64"/>
        <v>42679</v>
      </c>
      <c r="P36" s="9">
        <f t="shared" si="64"/>
        <v>42680</v>
      </c>
      <c r="R36" s="9">
        <f>MOD(COLUMN()-2,8)+$R$34-WEEKDAY($R$34,3)</f>
        <v>42702</v>
      </c>
      <c r="S36" s="9">
        <f>R36+1</f>
        <v>42703</v>
      </c>
      <c r="T36" s="9">
        <f t="shared" ref="T36:X36" si="65">S36+1</f>
        <v>42704</v>
      </c>
      <c r="U36" s="9">
        <f t="shared" si="65"/>
        <v>42705</v>
      </c>
      <c r="V36" s="9">
        <f t="shared" si="65"/>
        <v>42706</v>
      </c>
      <c r="W36" s="9">
        <f t="shared" si="65"/>
        <v>42707</v>
      </c>
      <c r="X36" s="9">
        <f t="shared" si="65"/>
        <v>42708</v>
      </c>
    </row>
    <row r="37" spans="2:24" x14ac:dyDescent="0.25">
      <c r="B37" s="9">
        <f>B36+7</f>
        <v>42646</v>
      </c>
      <c r="C37" s="9">
        <f t="shared" ref="C37:H37" si="66">B37+1</f>
        <v>42647</v>
      </c>
      <c r="D37" s="9">
        <f t="shared" si="66"/>
        <v>42648</v>
      </c>
      <c r="E37" s="9">
        <f t="shared" si="66"/>
        <v>42649</v>
      </c>
      <c r="F37" s="9">
        <f t="shared" si="66"/>
        <v>42650</v>
      </c>
      <c r="G37" s="9">
        <f t="shared" si="66"/>
        <v>42651</v>
      </c>
      <c r="H37" s="9">
        <f t="shared" si="66"/>
        <v>42652</v>
      </c>
      <c r="J37" s="9">
        <f>J36+7</f>
        <v>42681</v>
      </c>
      <c r="K37" s="9">
        <f t="shared" ref="K37:P37" si="67">J37+1</f>
        <v>42682</v>
      </c>
      <c r="L37" s="9">
        <f t="shared" si="67"/>
        <v>42683</v>
      </c>
      <c r="M37" s="9">
        <f t="shared" si="67"/>
        <v>42684</v>
      </c>
      <c r="N37" s="9">
        <f t="shared" si="67"/>
        <v>42685</v>
      </c>
      <c r="O37" s="9">
        <f t="shared" si="67"/>
        <v>42686</v>
      </c>
      <c r="P37" s="9">
        <f t="shared" si="67"/>
        <v>42687</v>
      </c>
      <c r="R37" s="9">
        <f>R36+7</f>
        <v>42709</v>
      </c>
      <c r="S37" s="9">
        <f t="shared" ref="S37:X37" si="68">R37+1</f>
        <v>42710</v>
      </c>
      <c r="T37" s="9">
        <f t="shared" si="68"/>
        <v>42711</v>
      </c>
      <c r="U37" s="9">
        <f t="shared" si="68"/>
        <v>42712</v>
      </c>
      <c r="V37" s="9">
        <f t="shared" si="68"/>
        <v>42713</v>
      </c>
      <c r="W37" s="9">
        <f t="shared" si="68"/>
        <v>42714</v>
      </c>
      <c r="X37" s="9">
        <f t="shared" si="68"/>
        <v>42715</v>
      </c>
    </row>
    <row r="38" spans="2:24" x14ac:dyDescent="0.25">
      <c r="B38" s="9">
        <f t="shared" ref="B38:B41" si="69">B37+7</f>
        <v>42653</v>
      </c>
      <c r="C38" s="9">
        <f t="shared" ref="C38:H38" si="70">B38+1</f>
        <v>42654</v>
      </c>
      <c r="D38" s="9">
        <f t="shared" si="70"/>
        <v>42655</v>
      </c>
      <c r="E38" s="9">
        <f t="shared" si="70"/>
        <v>42656</v>
      </c>
      <c r="F38" s="9">
        <f t="shared" si="70"/>
        <v>42657</v>
      </c>
      <c r="G38" s="9">
        <f t="shared" si="70"/>
        <v>42658</v>
      </c>
      <c r="H38" s="9">
        <f t="shared" si="70"/>
        <v>42659</v>
      </c>
      <c r="J38" s="9">
        <f t="shared" ref="J38:J41" si="71">J37+7</f>
        <v>42688</v>
      </c>
      <c r="K38" s="9">
        <f t="shared" ref="K38:P38" si="72">J38+1</f>
        <v>42689</v>
      </c>
      <c r="L38" s="9">
        <f t="shared" si="72"/>
        <v>42690</v>
      </c>
      <c r="M38" s="9">
        <f t="shared" si="72"/>
        <v>42691</v>
      </c>
      <c r="N38" s="9">
        <f t="shared" si="72"/>
        <v>42692</v>
      </c>
      <c r="O38" s="9">
        <f t="shared" si="72"/>
        <v>42693</v>
      </c>
      <c r="P38" s="9">
        <f t="shared" si="72"/>
        <v>42694</v>
      </c>
      <c r="R38" s="9">
        <f t="shared" ref="R38:R41" si="73">R37+7</f>
        <v>42716</v>
      </c>
      <c r="S38" s="9">
        <f t="shared" ref="S38:X38" si="74">R38+1</f>
        <v>42717</v>
      </c>
      <c r="T38" s="9">
        <f t="shared" si="74"/>
        <v>42718</v>
      </c>
      <c r="U38" s="9">
        <f t="shared" si="74"/>
        <v>42719</v>
      </c>
      <c r="V38" s="9">
        <f t="shared" si="74"/>
        <v>42720</v>
      </c>
      <c r="W38" s="9">
        <f t="shared" si="74"/>
        <v>42721</v>
      </c>
      <c r="X38" s="9">
        <f t="shared" si="74"/>
        <v>42722</v>
      </c>
    </row>
    <row r="39" spans="2:24" x14ac:dyDescent="0.25">
      <c r="B39" s="9">
        <f t="shared" si="69"/>
        <v>42660</v>
      </c>
      <c r="C39" s="9">
        <f t="shared" ref="C39:H39" si="75">B39+1</f>
        <v>42661</v>
      </c>
      <c r="D39" s="9">
        <f t="shared" si="75"/>
        <v>42662</v>
      </c>
      <c r="E39" s="9">
        <f t="shared" si="75"/>
        <v>42663</v>
      </c>
      <c r="F39" s="9">
        <f t="shared" si="75"/>
        <v>42664</v>
      </c>
      <c r="G39" s="9">
        <f t="shared" si="75"/>
        <v>42665</v>
      </c>
      <c r="H39" s="9">
        <f t="shared" si="75"/>
        <v>42666</v>
      </c>
      <c r="J39" s="9">
        <f t="shared" si="71"/>
        <v>42695</v>
      </c>
      <c r="K39" s="9">
        <f t="shared" ref="K39:P39" si="76">J39+1</f>
        <v>42696</v>
      </c>
      <c r="L39" s="9">
        <f t="shared" si="76"/>
        <v>42697</v>
      </c>
      <c r="M39" s="9">
        <f t="shared" si="76"/>
        <v>42698</v>
      </c>
      <c r="N39" s="9">
        <f t="shared" si="76"/>
        <v>42699</v>
      </c>
      <c r="O39" s="9">
        <f t="shared" si="76"/>
        <v>42700</v>
      </c>
      <c r="P39" s="9">
        <f t="shared" si="76"/>
        <v>42701</v>
      </c>
      <c r="R39" s="9">
        <f t="shared" si="73"/>
        <v>42723</v>
      </c>
      <c r="S39" s="9">
        <f t="shared" ref="S39:X39" si="77">R39+1</f>
        <v>42724</v>
      </c>
      <c r="T39" s="9">
        <f t="shared" si="77"/>
        <v>42725</v>
      </c>
      <c r="U39" s="9">
        <f t="shared" si="77"/>
        <v>42726</v>
      </c>
      <c r="V39" s="9">
        <f t="shared" si="77"/>
        <v>42727</v>
      </c>
      <c r="W39" s="9">
        <f t="shared" si="77"/>
        <v>42728</v>
      </c>
      <c r="X39" s="9">
        <f t="shared" si="77"/>
        <v>42729</v>
      </c>
    </row>
    <row r="40" spans="2:24" x14ac:dyDescent="0.25">
      <c r="B40" s="9">
        <f t="shared" si="69"/>
        <v>42667</v>
      </c>
      <c r="C40" s="9">
        <f t="shared" ref="C40:H40" si="78">B40+1</f>
        <v>42668</v>
      </c>
      <c r="D40" s="9">
        <f t="shared" si="78"/>
        <v>42669</v>
      </c>
      <c r="E40" s="9">
        <f t="shared" si="78"/>
        <v>42670</v>
      </c>
      <c r="F40" s="9">
        <f t="shared" si="78"/>
        <v>42671</v>
      </c>
      <c r="G40" s="9">
        <f t="shared" si="78"/>
        <v>42672</v>
      </c>
      <c r="H40" s="9">
        <f t="shared" si="78"/>
        <v>42673</v>
      </c>
      <c r="J40" s="9">
        <f t="shared" si="71"/>
        <v>42702</v>
      </c>
      <c r="K40" s="9">
        <f t="shared" ref="K40:P40" si="79">J40+1</f>
        <v>42703</v>
      </c>
      <c r="L40" s="9">
        <f t="shared" si="79"/>
        <v>42704</v>
      </c>
      <c r="M40" s="9">
        <f t="shared" si="79"/>
        <v>42705</v>
      </c>
      <c r="N40" s="9">
        <f t="shared" si="79"/>
        <v>42706</v>
      </c>
      <c r="O40" s="9">
        <f t="shared" si="79"/>
        <v>42707</v>
      </c>
      <c r="P40" s="9">
        <f t="shared" si="79"/>
        <v>42708</v>
      </c>
      <c r="R40" s="9">
        <f t="shared" si="73"/>
        <v>42730</v>
      </c>
      <c r="S40" s="9">
        <f t="shared" ref="S40:X40" si="80">R40+1</f>
        <v>42731</v>
      </c>
      <c r="T40" s="9">
        <f t="shared" si="80"/>
        <v>42732</v>
      </c>
      <c r="U40" s="9">
        <f t="shared" si="80"/>
        <v>42733</v>
      </c>
      <c r="V40" s="9">
        <f t="shared" si="80"/>
        <v>42734</v>
      </c>
      <c r="W40" s="9">
        <f t="shared" si="80"/>
        <v>42735</v>
      </c>
      <c r="X40" s="9">
        <f t="shared" si="80"/>
        <v>42736</v>
      </c>
    </row>
    <row r="41" spans="2:24" x14ac:dyDescent="0.25">
      <c r="B41" s="9">
        <f t="shared" si="69"/>
        <v>42674</v>
      </c>
      <c r="C41" s="9">
        <f t="shared" ref="C41:H41" si="81">B41+1</f>
        <v>42675</v>
      </c>
      <c r="D41" s="9">
        <f t="shared" si="81"/>
        <v>42676</v>
      </c>
      <c r="E41" s="9">
        <f t="shared" si="81"/>
        <v>42677</v>
      </c>
      <c r="F41" s="9">
        <f t="shared" si="81"/>
        <v>42678</v>
      </c>
      <c r="G41" s="9">
        <f t="shared" si="81"/>
        <v>42679</v>
      </c>
      <c r="H41" s="9">
        <f t="shared" si="81"/>
        <v>42680</v>
      </c>
      <c r="J41" s="9">
        <f t="shared" si="71"/>
        <v>42709</v>
      </c>
      <c r="K41" s="9">
        <f t="shared" ref="K41:P41" si="82">J41+1</f>
        <v>42710</v>
      </c>
      <c r="L41" s="9">
        <f t="shared" si="82"/>
        <v>42711</v>
      </c>
      <c r="M41" s="9">
        <f t="shared" si="82"/>
        <v>42712</v>
      </c>
      <c r="N41" s="9">
        <f t="shared" si="82"/>
        <v>42713</v>
      </c>
      <c r="O41" s="9">
        <f t="shared" si="82"/>
        <v>42714</v>
      </c>
      <c r="P41" s="9">
        <f t="shared" si="82"/>
        <v>42715</v>
      </c>
      <c r="R41" s="9">
        <f t="shared" si="73"/>
        <v>42737</v>
      </c>
      <c r="S41" s="9">
        <f t="shared" ref="S41:X41" si="83">R41+1</f>
        <v>42738</v>
      </c>
      <c r="T41" s="9">
        <f t="shared" si="83"/>
        <v>42739</v>
      </c>
      <c r="U41" s="9">
        <f t="shared" si="83"/>
        <v>42740</v>
      </c>
      <c r="V41" s="9">
        <f t="shared" si="83"/>
        <v>42741</v>
      </c>
      <c r="W41" s="9">
        <f t="shared" si="83"/>
        <v>42742</v>
      </c>
      <c r="X41" s="9">
        <f t="shared" si="83"/>
        <v>42743</v>
      </c>
    </row>
  </sheetData>
  <conditionalFormatting sqref="J6:P11">
    <cfRule type="expression" dxfId="158" priority="111">
      <formula>AND(MONTH(J6)=MONTH($J$4),IF(WEEKNUM(J6,21)&lt;WEEKNUM(J7,21),MOD(WEEKNUM(J6,21),9),0)=8)</formula>
    </cfRule>
    <cfRule type="expression" dxfId="157" priority="112">
      <formula>AND(MONTH(J6)=MONTH($J$4),IF(WEEKNUM(J6,21)&lt;WEEKNUM(J7,21),MOD(WEEKNUM(J6,21),9),0)=7)</formula>
    </cfRule>
    <cfRule type="expression" dxfId="156" priority="113">
      <formula>AND(MONTH(J6)=MONTH($J$4),MOD(WEEKNUM(J6,21),9)=6)</formula>
    </cfRule>
    <cfRule type="expression" dxfId="155" priority="114">
      <formula>AND(MONTH(J6)=MONTH($J$4),MOD(WEEKNUM(J6,21),9)=5)</formula>
    </cfRule>
    <cfRule type="expression" dxfId="154" priority="115">
      <formula>IF(WEEKNUM(J6,21)&lt;WEEKNUM(J7,21),MOD(WEEKNUM(J6,21),9),0)=4</formula>
    </cfRule>
    <cfRule type="expression" dxfId="153" priority="116">
      <formula>IF(WEEKNUM(J6,21)&lt;WEEKNUM(J7,21),MOD(WEEKNUM(J6,21),9),0)=3</formula>
    </cfRule>
    <cfRule type="expression" dxfId="152" priority="117">
      <formula>IF(WEEKNUM(J6,21)&lt;WEEKNUM(J7,21),MOD(WEEKNUM(J6,21),9),0)=2</formula>
    </cfRule>
    <cfRule type="expression" dxfId="151" priority="118">
      <formula>AND(MONTH(J6)=MONTH($J$4),MOD(WEEKNUM(J6,21),9)=1)</formula>
    </cfRule>
    <cfRule type="expression" dxfId="150" priority="119">
      <formula>AND(MONTH(J6)=MONTH($J$4),IF(WEEKNUM(J6,21)&lt;WEEKNUM(J7,21),MOD(WEEKNUM(J6,21),9),0)=0)</formula>
    </cfRule>
    <cfRule type="expression" dxfId="149" priority="120">
      <formula>MONTH(J6)&lt;&gt;MONTH($J$4)</formula>
    </cfRule>
  </conditionalFormatting>
  <conditionalFormatting sqref="R6:X11">
    <cfRule type="expression" dxfId="148" priority="101">
      <formula>AND(MONTH(R6)=MONTH($R$4),MOD(WEEKNUM(R6,21),9)=8)</formula>
    </cfRule>
    <cfRule type="expression" dxfId="147" priority="102">
      <formula>AND(MONTH(R6)=MONTH($R$4),MOD(WEEKNUM(R6,21),9)=7)</formula>
    </cfRule>
    <cfRule type="expression" dxfId="146" priority="103">
      <formula>AND(MONTH(R6)=MONTH($R$4),MOD(WEEKNUM(R6,21),9)=6)</formula>
    </cfRule>
    <cfRule type="expression" dxfId="145" priority="104">
      <formula>AND(MONTH(R6)=MONTH($R$4),MOD(WEEKNUM(R6,21),9)=5)</formula>
    </cfRule>
    <cfRule type="expression" dxfId="144" priority="105">
      <formula>AND(MONTH(R6)=MONTH($R$4),MOD(WEEKNUM(R6,21),9)=4)</formula>
    </cfRule>
    <cfRule type="expression" dxfId="143" priority="106">
      <formula>AND(MONTH(R6)=MONTH($R$4),MOD(WEEKNUM(R6,21),9)=3)</formula>
    </cfRule>
    <cfRule type="expression" dxfId="142" priority="107">
      <formula>AND(MONTH(R6)=MONTH($R$4),MOD(WEEKNUM(R6,21),9)=2)</formula>
    </cfRule>
    <cfRule type="expression" dxfId="141" priority="108">
      <formula>AND(MONTH(R6)=MONTH($R$4),MOD(WEEKNUM(R6,21),9)=1)</formula>
    </cfRule>
    <cfRule type="expression" dxfId="140" priority="109">
      <formula>AND(MONTH(R6)=MONTH($R$4),MOD(WEEKNUM(R6,21),9)=0)</formula>
    </cfRule>
    <cfRule type="expression" dxfId="139" priority="110">
      <formula>MONTH(R6)&lt;&gt;MONTH($R$4)</formula>
    </cfRule>
  </conditionalFormatting>
  <conditionalFormatting sqref="B16:H21">
    <cfRule type="expression" dxfId="138" priority="91">
      <formula>AND(MONTH(B16)=MONTH($B$14),MOD(WEEKNUM(B16,21),9)=8)</formula>
    </cfRule>
    <cfRule type="expression" dxfId="137" priority="92">
      <formula>AND(MONTH(B16)=MONTH($B$14),MOD(WEEKNUM(B16,21),9)=7)</formula>
    </cfRule>
    <cfRule type="expression" dxfId="136" priority="93">
      <formula>AND(MONTH(B16)=MONTH($B$14),MOD(WEEKNUM(B16,21),9)=6)</formula>
    </cfRule>
    <cfRule type="expression" dxfId="135" priority="94">
      <formula>AND(MONTH(B16)=MONTH($B$14),MOD(WEEKNUM(B16,21),9)=5)</formula>
    </cfRule>
    <cfRule type="expression" dxfId="134" priority="95">
      <formula>AND(MONTH(B16)=MONTH($B$14),MOD(WEEKNUM(B16,21),9)=4)</formula>
    </cfRule>
    <cfRule type="expression" dxfId="133" priority="96">
      <formula>AND(MONTH(B16)=MONTH($B$14),MOD(WEEKNUM(B16,21),9)=3)</formula>
    </cfRule>
    <cfRule type="expression" dxfId="132" priority="97">
      <formula>AND(MONTH(B16)=MONTH($B$14),MOD(WEEKNUM(B16,21),9)=2)</formula>
    </cfRule>
    <cfRule type="expression" dxfId="131" priority="98">
      <formula>AND(MONTH(B16)=MONTH($B$14),MOD(WEEKNUM(B16,21),9)=1)</formula>
    </cfRule>
    <cfRule type="expression" dxfId="130" priority="99">
      <formula>AND(MONTH(B16)=MONTH($B$14),MOD(WEEKNUM(B16,21),9)=0)</formula>
    </cfRule>
    <cfRule type="expression" dxfId="129" priority="100">
      <formula>MONTH(B16)&lt;&gt;MONTH($B$14)</formula>
    </cfRule>
  </conditionalFormatting>
  <conditionalFormatting sqref="J16:P21">
    <cfRule type="expression" dxfId="128" priority="81">
      <formula>AND(MONTH(J16)=MONTH($J$14),MOD(WEEKNUM(J16,21),9)=8)</formula>
    </cfRule>
    <cfRule type="expression" dxfId="127" priority="82">
      <formula>AND(MONTH(J16)=MONTH($J$14),MOD(WEEKNUM(J16,21),9)=7)</formula>
    </cfRule>
    <cfRule type="expression" dxfId="126" priority="83">
      <formula>AND(MONTH(J16)=MONTH($J$14),MOD(WEEKNUM(J16,21),9)=6)</formula>
    </cfRule>
    <cfRule type="expression" dxfId="125" priority="84">
      <formula>AND(MONTH(J16)=MONTH($J$14),MOD(WEEKNUM(J16,21),9)=5)</formula>
    </cfRule>
    <cfRule type="expression" dxfId="124" priority="85">
      <formula>AND(MONTH(J16)=MONTH($J$14),MOD(WEEKNUM(J16,21),9)=4)</formula>
    </cfRule>
    <cfRule type="expression" dxfId="123" priority="86">
      <formula>AND(MONTH(J16)=MONTH($J$14),MOD(WEEKNUM(J16,21),9)=3)</formula>
    </cfRule>
    <cfRule type="expression" dxfId="122" priority="87">
      <formula>AND(MONTH(J16)=MONTH($J$14),MOD(WEEKNUM(J16,21),9)=2)</formula>
    </cfRule>
    <cfRule type="expression" dxfId="121" priority="88">
      <formula>AND(MONTH(J16)=MONTH($J$14),MOD(WEEKNUM(J16,21),9)=1)</formula>
    </cfRule>
    <cfRule type="expression" dxfId="120" priority="89">
      <formula>AND(MONTH(J16)=MONTH($J$14),IF(WEEKNUM(J16,21)&lt;WEEKNUM(J17,21),MOD(WEEKNUM(J16,21),9),0)=0)</formula>
    </cfRule>
    <cfRule type="expression" dxfId="119" priority="90">
      <formula>MONTH(J16)&lt;&gt;MONTH($J$14)</formula>
    </cfRule>
  </conditionalFormatting>
  <conditionalFormatting sqref="R16:X21">
    <cfRule type="expression" dxfId="118" priority="71">
      <formula>AND(MONTH(R16)=MONTH($R$14),MOD(WEEKNUM(R16,21),9)=8)</formula>
    </cfRule>
    <cfRule type="expression" dxfId="117" priority="72">
      <formula>AND(MONTH(R16)=MONTH($R$14),MOD(WEEKNUM(R16,21),9)=7)</formula>
    </cfRule>
    <cfRule type="expression" dxfId="116" priority="73">
      <formula>AND(MONTH(R16)=MONTH($R$14),MOD(WEEKNUM(R16,21),9)=6)</formula>
    </cfRule>
    <cfRule type="expression" dxfId="115" priority="74">
      <formula>AND(MONTH(R16)=MONTH($R$14),MOD(WEEKNUM(R16,21),9)=5)</formula>
    </cfRule>
    <cfRule type="expression" dxfId="114" priority="75">
      <formula>AND(MONTH(R16)=MONTH($R$14),MOD(WEEKNUM(R16,21),9)=4)</formula>
    </cfRule>
    <cfRule type="expression" dxfId="113" priority="76">
      <formula>AND(MONTH(R16)=MONTH($R$14),MOD(WEEKNUM(R16,21),9)=3)</formula>
    </cfRule>
    <cfRule type="expression" dxfId="112" priority="77">
      <formula>AND(MONTH(R16)=MONTH($R$14),MOD(WEEKNUM(R16,21),9)=2)</formula>
    </cfRule>
    <cfRule type="expression" dxfId="111" priority="78">
      <formula>AND(MONTH(R16)=MONTH($R$14),MOD(WEEKNUM(R16,21),9)=1)</formula>
    </cfRule>
    <cfRule type="expression" dxfId="110" priority="79">
      <formula>AND(MONTH(R16)=MONTH($R$14),IF(WEEKNUM(R16,21)&lt;WEEKNUM(R17,21),MOD(WEEKNUM(R16,21),9),0)=0)</formula>
    </cfRule>
    <cfRule type="expression" dxfId="109" priority="80">
      <formula>MONTH(R16)&lt;&gt;MONTH($R$14)</formula>
    </cfRule>
  </conditionalFormatting>
  <conditionalFormatting sqref="R26:X31">
    <cfRule type="expression" dxfId="108" priority="61">
      <formula>AND(MONTH(R26)=MONTH($R$24),MOD(WEEKNUM(R26,21),9)=8)</formula>
    </cfRule>
    <cfRule type="expression" dxfId="107" priority="62">
      <formula>AND(MONTH(R26)=MONTH($R$24),MOD(WEEKNUM(R26,21),9)=7)</formula>
    </cfRule>
    <cfRule type="expression" dxfId="106" priority="63">
      <formula>AND(MONTH(R26)=MONTH($R$24),MOD(WEEKNUM(R26,21),9)=6)</formula>
    </cfRule>
    <cfRule type="expression" dxfId="105" priority="64">
      <formula>AND(MONTH(R26)=MONTH($R$24),MOD(WEEKNUM(R26,21),9)=5)</formula>
    </cfRule>
    <cfRule type="expression" dxfId="104" priority="65">
      <formula>AND(MONTH(R26)=MONTH($R$24),MOD(WEEKNUM(R26,21),9)=4)</formula>
    </cfRule>
    <cfRule type="expression" dxfId="103" priority="66">
      <formula>AND(MONTH(R26)=MONTH($R$24),MOD(WEEKNUM(R26,21),9)=3)</formula>
    </cfRule>
    <cfRule type="expression" dxfId="102" priority="67">
      <formula>AND(MONTH(R26)=MONTH($R$24),MOD(WEEKNUM(R26,21),9)=2)</formula>
    </cfRule>
    <cfRule type="expression" dxfId="101" priority="68">
      <formula>AND(MONTH(R26)=MONTH($R$24),MOD(WEEKNUM(R26,21),9)=1)</formula>
    </cfRule>
    <cfRule type="expression" dxfId="100" priority="69">
      <formula>AND(MONTH(R26)=MONTH($R$24),IF(WEEKNUM(R26,21)&lt;WEEKNUM(R27,21),MOD(WEEKNUM(R26,21),9),0)=0)</formula>
    </cfRule>
    <cfRule type="expression" dxfId="99" priority="70">
      <formula>MONTH(R26)&lt;&gt;MONTH($R$24)</formula>
    </cfRule>
  </conditionalFormatting>
  <conditionalFormatting sqref="J26:P31">
    <cfRule type="expression" dxfId="98" priority="51">
      <formula>AND(MONTH(J26)=MONTH($J$24),MOD(WEEKNUM(J26,21),9)=8)</formula>
    </cfRule>
    <cfRule type="expression" dxfId="97" priority="52">
      <formula>AND(MONTH(J26)=MONTH($J$24),MOD(WEEKNUM(J26,21),9)=7)</formula>
    </cfRule>
    <cfRule type="expression" dxfId="96" priority="53">
      <formula>AND(MONTH(J26)=MONTH($J$24),MOD(WEEKNUM(J26,21),9)=6)</formula>
    </cfRule>
    <cfRule type="expression" dxfId="95" priority="54">
      <formula>AND(MONTH(J26)=MONTH($J$24),MOD(WEEKNUM(J26,21),9)=5)</formula>
    </cfRule>
    <cfRule type="expression" dxfId="94" priority="55">
      <formula>AND(MONTH(J26)=MONTH($J$24),MOD(WEEKNUM(J26,21),9)=4)</formula>
    </cfRule>
    <cfRule type="expression" dxfId="93" priority="56">
      <formula>AND(MONTH(J26)=MONTH($J$24),MOD(WEEKNUM(J26,21),9)=3)</formula>
    </cfRule>
    <cfRule type="expression" dxfId="92" priority="57">
      <formula>AND(MONTH(J26)=MONTH($J$24),MOD(WEEKNUM(J26,21),9)=2)</formula>
    </cfRule>
    <cfRule type="expression" dxfId="91" priority="58">
      <formula>AND(MONTH(J26)=MONTH($J$24),MOD(WEEKNUM(J26,21),9)=1)</formula>
    </cfRule>
    <cfRule type="expression" dxfId="90" priority="59">
      <formula>AND(MONTH(J26)=MONTH($J$24),IF(WEEKNUM(J26,21)&lt;WEEKNUM(J27,21),MOD(WEEKNUM(J26,21),9),0)=0)</formula>
    </cfRule>
    <cfRule type="expression" dxfId="89" priority="60">
      <formula>MONTH(J26)&lt;&gt;MONTH($J$24)</formula>
    </cfRule>
  </conditionalFormatting>
  <conditionalFormatting sqref="B26:H31">
    <cfRule type="expression" dxfId="88" priority="41">
      <formula>AND(MONTH(B26)=MONTH($B$24),MOD(WEEKNUM(B26,21),9)=8)</formula>
    </cfRule>
    <cfRule type="expression" dxfId="87" priority="42">
      <formula>AND(MONTH(B26)=MONTH($B$24),MOD(WEEKNUM(B26,21),9)=7)</formula>
    </cfRule>
    <cfRule type="expression" dxfId="86" priority="43">
      <formula>AND(MONTH(B26)=MONTH($B$24),MOD(WEEKNUM(B26,21),9)=6)</formula>
    </cfRule>
    <cfRule type="expression" dxfId="85" priority="44">
      <formula>AND(MONTH(B26)=MONTH($B$24),MOD(WEEKNUM(B26,21),9)=5)</formula>
    </cfRule>
    <cfRule type="expression" dxfId="84" priority="45">
      <formula>AND(MONTH(B26)=MONTH($B$24),MOD(WEEKNUM(B26,21),9)=4)</formula>
    </cfRule>
    <cfRule type="expression" dxfId="83" priority="46">
      <formula>AND(MONTH(B26)=MONTH($B$24),MOD(WEEKNUM(B26,21),9)=3)</formula>
    </cfRule>
    <cfRule type="expression" dxfId="82" priority="47">
      <formula>AND(MONTH(B26)=MONTH($B$24),MOD(WEEKNUM(B26,21),9)=2)</formula>
    </cfRule>
    <cfRule type="expression" dxfId="81" priority="48">
      <formula>AND(MONTH(B26)=MONTH($B$24),MOD(WEEKNUM(B26,21),9)=1)</formula>
    </cfRule>
    <cfRule type="expression" dxfId="80" priority="49">
      <formula>AND(MONTH(B26)=MONTH($B$24),MOD(WEEKNUM(B26,21),9)=0)</formula>
    </cfRule>
    <cfRule type="expression" dxfId="79" priority="50">
      <formula>MONTH(B26)&lt;&gt;MONTH($B$24)</formula>
    </cfRule>
  </conditionalFormatting>
  <conditionalFormatting sqref="R36:X41">
    <cfRule type="expression" dxfId="78" priority="31">
      <formula>AND(MONTH(R36)=MONTH($R$34),MOD(WEEKNUM(R36,21),9)=8)</formula>
    </cfRule>
    <cfRule type="expression" dxfId="77" priority="32">
      <formula>AND(MONTH(R36)=MONTH($R$34),MOD(WEEKNUM(R36,21),9)=7)</formula>
    </cfRule>
    <cfRule type="expression" dxfId="76" priority="33">
      <formula>AND(MONTH(R36)=MONTH($R$34),MOD(WEEKNUM(R36,21),9)=6)</formula>
    </cfRule>
    <cfRule type="expression" dxfId="75" priority="34">
      <formula>AND(MONTH(R36)=MONTH($R$34),MOD(WEEKNUM(R36,21),9)=5)</formula>
    </cfRule>
    <cfRule type="expression" dxfId="74" priority="35">
      <formula>AND(MONTH(R36)=MONTH($R$34),MOD(WEEKNUM(R36,21),9)=4)</formula>
    </cfRule>
    <cfRule type="expression" dxfId="73" priority="36">
      <formula>AND(MONTH(R36)=MONTH($R$34),MOD(WEEKNUM(R36,21),9)=3)</formula>
    </cfRule>
    <cfRule type="expression" dxfId="72" priority="37">
      <formula>AND(MONTH(R36)=MONTH($R$34),MOD(WEEKNUM(R36,21),9)=2)</formula>
    </cfRule>
    <cfRule type="expression" dxfId="71" priority="38">
      <formula>AND(MONTH(R36)=MONTH($R$34),MOD(WEEKNUM(R36,21),9)=1)</formula>
    </cfRule>
    <cfRule type="expression" dxfId="70" priority="39">
      <formula>AND(MONTH(R36)=MONTH($R$34),IF(WEEKNUM(R36,21)&lt;WEEKNUM(R37,21),MOD(WEEKNUM(R36,21),9),0)=0)</formula>
    </cfRule>
    <cfRule type="expression" dxfId="69" priority="40">
      <formula>MONTH(R36)&lt;&gt;MONTH($R$34)</formula>
    </cfRule>
  </conditionalFormatting>
  <conditionalFormatting sqref="J36:P41">
    <cfRule type="expression" dxfId="68" priority="21">
      <formula>AND(MONTH(J36)=MONTH($J$34),MOD(WEEKNUM(J36,21),9)=8)</formula>
    </cfRule>
    <cfRule type="expression" dxfId="67" priority="22">
      <formula>AND(MONTH(J36)=MONTH($J$34),MOD(WEEKNUM(J36,21),9)=7)</formula>
    </cfRule>
    <cfRule type="expression" dxfId="66" priority="23">
      <formula>AND(MONTH(J36)=MONTH($J$34),MOD(WEEKNUM(J36,21),9)=6)</formula>
    </cfRule>
    <cfRule type="expression" dxfId="65" priority="24">
      <formula>AND(MONTH(J36)=MONTH($J$34),MOD(WEEKNUM(J36,21),9)=5)</formula>
    </cfRule>
    <cfRule type="expression" dxfId="64" priority="25">
      <formula>AND(MONTH(J36)=MONTH($J$34),MOD(WEEKNUM(J36,21),9)=4)</formula>
    </cfRule>
    <cfRule type="expression" dxfId="63" priority="26">
      <formula>AND(MONTH(J36)=MONTH($J$34),MOD(WEEKNUM(J36,21),9)=3)</formula>
    </cfRule>
    <cfRule type="expression" dxfId="62" priority="27">
      <formula>AND(MONTH(J36)=MONTH($J$34),MOD(WEEKNUM(J36,21),9)=2)</formula>
    </cfRule>
    <cfRule type="expression" dxfId="61" priority="28">
      <formula>AND(MONTH(J36)=MONTH($J$34),MOD(WEEKNUM(J36,21),9)=1)</formula>
    </cfRule>
    <cfRule type="expression" dxfId="60" priority="29">
      <formula>AND(MONTH(J36)=MONTH($J$34),IF(WEEKNUM(J36,21)&lt;WEEKNUM(J37,21),MOD(WEEKNUM(J36,21),9),0)=0)</formula>
    </cfRule>
    <cfRule type="expression" dxfId="59" priority="30">
      <formula>MONTH(J36)&lt;&gt;MONTH($J$34)</formula>
    </cfRule>
  </conditionalFormatting>
  <conditionalFormatting sqref="B36:H41">
    <cfRule type="expression" dxfId="58" priority="11">
      <formula>AND(MONTH(B36)=MONTH($B$34),MOD(WEEKNUM(B36,21),9)=8)</formula>
    </cfRule>
    <cfRule type="expression" dxfId="57" priority="12">
      <formula>AND(MONTH(B36)=MONTH($B$34),MOD(WEEKNUM(B36,21),9)=7)</formula>
    </cfRule>
    <cfRule type="expression" dxfId="56" priority="13">
      <formula>AND(MONTH(B36)=MONTH($B$34),MOD(WEEKNUM(B36,21),9)=6)</formula>
    </cfRule>
    <cfRule type="expression" dxfId="55" priority="14">
      <formula>AND(MONTH(B36)=MONTH($B$34),MOD(WEEKNUM(B36,21),9)=5)</formula>
    </cfRule>
    <cfRule type="expression" dxfId="54" priority="15">
      <formula>AND(MONTH(B36)=MONTH($B$34),MOD(WEEKNUM(B36,21),9)=4)</formula>
    </cfRule>
    <cfRule type="expression" dxfId="53" priority="16">
      <formula>AND(MONTH(B36)=MONTH($B$34),MOD(WEEKNUM(B36,21),9)=3)</formula>
    </cfRule>
    <cfRule type="expression" dxfId="52" priority="17">
      <formula>AND(MONTH(B36)=MONTH($B$34),MOD(WEEKNUM(B36,21),9)=2)</formula>
    </cfRule>
    <cfRule type="expression" dxfId="51" priority="18">
      <formula>AND(MONTH(B36)=MONTH($B$34),MOD(WEEKNUM(B36,21),9)=1)</formula>
    </cfRule>
    <cfRule type="expression" dxfId="50" priority="19">
      <formula>AND(MONTH(B36)=MONTH($B$34),MOD(WEEKNUM(B36,21),9)=0)</formula>
    </cfRule>
    <cfRule type="expression" dxfId="49" priority="20">
      <formula>MONTH(B36)&lt;&gt;MONTH($B$34)</formula>
    </cfRule>
  </conditionalFormatting>
  <conditionalFormatting sqref="B6:H11">
    <cfRule type="expression" dxfId="48" priority="1">
      <formula>AND(MONTH(B6)=MONTH($B$4),MOD(WEEKNUM(B6,21),9)=8)</formula>
    </cfRule>
    <cfRule type="expression" dxfId="47" priority="2">
      <formula>AND(MONTH(B6)=MONTH($B$4),MOD(WEEKNUM(B6,21),9)=7)</formula>
    </cfRule>
    <cfRule type="expression" dxfId="46" priority="3">
      <formula>AND(MONTH(B6)=MONTH($B$4),MOD(WEEKNUM(B6,21),9)=6)</formula>
    </cfRule>
    <cfRule type="expression" dxfId="45" priority="4">
      <formula>AND(MONTH(B6)=MONTH($B$4),MOD(WEEKNUM(B6,21),9)=5)</formula>
    </cfRule>
    <cfRule type="expression" dxfId="44" priority="5">
      <formula>AND(MONTH(B6)=MONTH($B$4),MOD(WEEKNUM(B6,21),9)=4)</formula>
    </cfRule>
    <cfRule type="expression" dxfId="43" priority="6">
      <formula>AND(MONTH(B6)=MONTH($B$4),MOD(WEEKNUM(B6,21),9)=3)</formula>
    </cfRule>
    <cfRule type="expression" dxfId="42" priority="7">
      <formula>AND(MONTH(B6)=MONTH($B$4),MOD(WEEKNUM(B6,21),9)=2)</formula>
    </cfRule>
    <cfRule type="expression" dxfId="41" priority="8">
      <formula>AND(MONTH(B6)=MONTH($B$4),MOD(WEEKNUM(B6,21),9)=1)</formula>
    </cfRule>
    <cfRule type="expression" dxfId="40" priority="9">
      <formula>AND(MONTH(B6)=MONTH($B$4),MOD(WEEKNUM(B6,21),9)=0)</formula>
    </cfRule>
    <cfRule type="expression" dxfId="39" priority="10">
      <formula>MONTH(B6)&lt;&gt;MONTH($B$4)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1"/>
  <sheetViews>
    <sheetView tabSelected="1" workbookViewId="0">
      <selection activeCell="L29" sqref="L29"/>
    </sheetView>
  </sheetViews>
  <sheetFormatPr baseColWidth="10" defaultRowHeight="15" x14ac:dyDescent="0.25"/>
  <cols>
    <col min="1" max="1" width="5.7109375" customWidth="1"/>
    <col min="2" max="2" width="4.7109375" customWidth="1"/>
    <col min="3" max="10" width="5.7109375" customWidth="1"/>
    <col min="11" max="11" width="4.7109375" customWidth="1"/>
    <col min="12" max="19" width="5.7109375" customWidth="1"/>
    <col min="20" max="20" width="4.7109375" customWidth="1"/>
    <col min="21" max="28" width="5.7109375" customWidth="1"/>
    <col min="29" max="29" width="13" style="18" customWidth="1"/>
    <col min="30" max="30" width="2" hidden="1" customWidth="1"/>
    <col min="31" max="31" width="3" hidden="1" customWidth="1"/>
    <col min="32" max="32" width="8.42578125" bestFit="1" customWidth="1"/>
    <col min="33" max="33" width="4" bestFit="1" customWidth="1"/>
    <col min="34" max="34" width="17.140625" bestFit="1" customWidth="1"/>
  </cols>
  <sheetData>
    <row r="1" spans="2:34" ht="21" x14ac:dyDescent="0.35">
      <c r="C1" s="8" t="str">
        <f ca="1">"Treppenreinigung für das Jahr "&amp; YEAR(TODAY())</f>
        <v>Treppenreinigung für das Jahr 2017</v>
      </c>
    </row>
    <row r="2" spans="2:34" x14ac:dyDescent="0.25">
      <c r="C2" s="11">
        <v>42736</v>
      </c>
      <c r="D2" s="11">
        <f>NeuJahr-WEEKDAY(NeuJahr,3)</f>
        <v>42730</v>
      </c>
      <c r="G2" s="14" t="s">
        <v>31</v>
      </c>
      <c r="H2" t="str">
        <f>AC9</f>
        <v>1. OG links</v>
      </c>
    </row>
    <row r="4" spans="2:34" x14ac:dyDescent="0.25">
      <c r="C4" s="10">
        <f>DATE(YEAR(NeuJahr),1,1)</f>
        <v>42736</v>
      </c>
      <c r="D4" s="10"/>
      <c r="E4" s="10"/>
      <c r="F4" s="10"/>
      <c r="G4" s="10"/>
      <c r="H4" s="10"/>
      <c r="I4" s="10"/>
      <c r="L4" s="10">
        <f>DATE(YEAR(NeuJahr),2,1)</f>
        <v>42767</v>
      </c>
      <c r="M4" s="10"/>
      <c r="N4" s="10"/>
      <c r="O4" s="10"/>
      <c r="P4" s="10"/>
      <c r="Q4" s="10"/>
      <c r="R4" s="10"/>
      <c r="U4" s="10">
        <f>DATE(YEAR(NeuJahr),3,1)</f>
        <v>42795</v>
      </c>
      <c r="V4" s="10"/>
      <c r="W4" s="10"/>
      <c r="X4" s="10"/>
      <c r="Y4" s="10"/>
      <c r="Z4" s="10"/>
      <c r="AA4" s="10"/>
      <c r="AC4" s="18" t="s">
        <v>33</v>
      </c>
    </row>
    <row r="5" spans="2:34" x14ac:dyDescent="0.25">
      <c r="B5" s="16" t="s">
        <v>32</v>
      </c>
      <c r="C5" s="15" t="s">
        <v>23</v>
      </c>
      <c r="D5" s="15" t="s">
        <v>24</v>
      </c>
      <c r="E5" s="15" t="s">
        <v>25</v>
      </c>
      <c r="F5" s="15" t="s">
        <v>26</v>
      </c>
      <c r="G5" s="15" t="s">
        <v>27</v>
      </c>
      <c r="H5" s="15" t="s">
        <v>28</v>
      </c>
      <c r="I5" s="15" t="s">
        <v>29</v>
      </c>
      <c r="K5" s="16" t="s">
        <v>32</v>
      </c>
      <c r="L5" s="15" t="s">
        <v>23</v>
      </c>
      <c r="M5" s="15" t="s">
        <v>24</v>
      </c>
      <c r="N5" s="15" t="s">
        <v>25</v>
      </c>
      <c r="O5" s="15" t="s">
        <v>26</v>
      </c>
      <c r="P5" s="15" t="s">
        <v>27</v>
      </c>
      <c r="Q5" s="15" t="s">
        <v>28</v>
      </c>
      <c r="R5" s="15" t="s">
        <v>29</v>
      </c>
      <c r="T5" s="16" t="s">
        <v>32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  <c r="AA5" s="15" t="s">
        <v>29</v>
      </c>
      <c r="AC5" s="18" t="str">
        <f>VLOOKUP(ROW()-5,Mieter!A2:C10,3)</f>
        <v>EG rechts</v>
      </c>
      <c r="AD5" s="11">
        <v>0</v>
      </c>
      <c r="AE5">
        <v>5</v>
      </c>
      <c r="AF5" t="str">
        <f t="shared" ref="AF5:AF13" si="0">VLOOKUP(AD5,Mieter,2,0)</f>
        <v>Meier</v>
      </c>
      <c r="AG5" t="s">
        <v>32</v>
      </c>
      <c r="AH5" t="str">
        <f>"5, 14, 23, 32, 41, 50"</f>
        <v>5, 14, 23, 32, 41, 50</v>
      </c>
    </row>
    <row r="6" spans="2:34" x14ac:dyDescent="0.25">
      <c r="B6" s="17">
        <f>WEEKNUM(C6,21)</f>
        <v>52</v>
      </c>
      <c r="C6" s="9">
        <f>MOD(COLUMN()-3,8)+$C$4-WEEKDAY($C$4,3)</f>
        <v>42730</v>
      </c>
      <c r="D6" s="9">
        <f>C6+1</f>
        <v>42731</v>
      </c>
      <c r="E6" s="9">
        <f t="shared" ref="E6:I6" si="1">D6+1</f>
        <v>42732</v>
      </c>
      <c r="F6" s="9">
        <f t="shared" si="1"/>
        <v>42733</v>
      </c>
      <c r="G6" s="9">
        <f t="shared" si="1"/>
        <v>42734</v>
      </c>
      <c r="H6" s="9">
        <f t="shared" si="1"/>
        <v>42735</v>
      </c>
      <c r="I6" s="9">
        <f t="shared" si="1"/>
        <v>42736</v>
      </c>
      <c r="K6" s="17">
        <f>WEEKNUM(L6,21)</f>
        <v>5</v>
      </c>
      <c r="L6" s="9">
        <f>MOD(COLUMN()-4,8)+$L$4-WEEKDAY($L$4,3)</f>
        <v>42765</v>
      </c>
      <c r="M6" s="9">
        <f>L6+1</f>
        <v>42766</v>
      </c>
      <c r="N6" s="9">
        <f t="shared" ref="N6:R6" si="2">M6+1</f>
        <v>42767</v>
      </c>
      <c r="O6" s="9">
        <f t="shared" si="2"/>
        <v>42768</v>
      </c>
      <c r="P6" s="9">
        <f t="shared" si="2"/>
        <v>42769</v>
      </c>
      <c r="Q6" s="9">
        <f t="shared" si="2"/>
        <v>42770</v>
      </c>
      <c r="R6" s="9">
        <f t="shared" si="2"/>
        <v>42771</v>
      </c>
      <c r="S6" s="9"/>
      <c r="T6" s="17">
        <f>WEEKNUM(U6,21)</f>
        <v>9</v>
      </c>
      <c r="U6" s="9">
        <f>MOD(COLUMN()-5,8)+$U$4-WEEKDAY($U$4,3)</f>
        <v>42793</v>
      </c>
      <c r="V6" s="9">
        <f>U6+1</f>
        <v>42794</v>
      </c>
      <c r="W6" s="9">
        <f t="shared" ref="W6:AA6" si="3">V6+1</f>
        <v>42795</v>
      </c>
      <c r="X6" s="9">
        <f t="shared" si="3"/>
        <v>42796</v>
      </c>
      <c r="Y6" s="9">
        <f t="shared" si="3"/>
        <v>42797</v>
      </c>
      <c r="Z6" s="9">
        <f t="shared" si="3"/>
        <v>42798</v>
      </c>
      <c r="AA6" s="9">
        <f t="shared" si="3"/>
        <v>42799</v>
      </c>
      <c r="AC6" s="18" t="str">
        <f>VLOOKUP(ROW()-5,Mieter!A3:C11,3)</f>
        <v>EG links</v>
      </c>
      <c r="AD6" s="11">
        <v>1</v>
      </c>
      <c r="AE6">
        <v>6</v>
      </c>
      <c r="AF6" t="str">
        <f t="shared" si="0"/>
        <v>Müller</v>
      </c>
      <c r="AG6" t="s">
        <v>32</v>
      </c>
      <c r="AH6" t="str">
        <f>"6, 15, 24,33, 42, 51"</f>
        <v>6, 15, 24,33, 42, 51</v>
      </c>
    </row>
    <row r="7" spans="2:34" x14ac:dyDescent="0.25">
      <c r="B7" s="17">
        <f t="shared" ref="B7:B10" si="4">WEEKNUM(C7,21)</f>
        <v>1</v>
      </c>
      <c r="C7" s="9">
        <f>C6+7</f>
        <v>42737</v>
      </c>
      <c r="D7" s="9">
        <f t="shared" ref="D7:I11" si="5">C7+1</f>
        <v>42738</v>
      </c>
      <c r="E7" s="9">
        <f t="shared" si="5"/>
        <v>42739</v>
      </c>
      <c r="F7" s="9">
        <f t="shared" si="5"/>
        <v>42740</v>
      </c>
      <c r="G7" s="9">
        <f t="shared" si="5"/>
        <v>42741</v>
      </c>
      <c r="H7" s="9">
        <f t="shared" si="5"/>
        <v>42742</v>
      </c>
      <c r="I7" s="9">
        <f t="shared" si="5"/>
        <v>42743</v>
      </c>
      <c r="K7" s="17">
        <f t="shared" ref="K7:K10" si="6">WEEKNUM(L7,21)</f>
        <v>6</v>
      </c>
      <c r="L7" s="9">
        <f>L6+7</f>
        <v>42772</v>
      </c>
      <c r="M7" s="9">
        <f t="shared" ref="M7:R11" si="7">L7+1</f>
        <v>42773</v>
      </c>
      <c r="N7" s="9">
        <f t="shared" si="7"/>
        <v>42774</v>
      </c>
      <c r="O7" s="9">
        <f t="shared" si="7"/>
        <v>42775</v>
      </c>
      <c r="P7" s="9">
        <f t="shared" si="7"/>
        <v>42776</v>
      </c>
      <c r="Q7" s="9">
        <f t="shared" si="7"/>
        <v>42777</v>
      </c>
      <c r="R7" s="9">
        <f t="shared" si="7"/>
        <v>42778</v>
      </c>
      <c r="S7" s="9"/>
      <c r="T7" s="17">
        <f t="shared" ref="T7:T10" si="8">WEEKNUM(U7,21)</f>
        <v>10</v>
      </c>
      <c r="U7" s="9">
        <f>U6+7</f>
        <v>42800</v>
      </c>
      <c r="V7" s="9">
        <f t="shared" ref="V7:AA11" si="9">U7+1</f>
        <v>42801</v>
      </c>
      <c r="W7" s="9">
        <f t="shared" si="9"/>
        <v>42802</v>
      </c>
      <c r="X7" s="9">
        <f t="shared" si="9"/>
        <v>42803</v>
      </c>
      <c r="Y7" s="9">
        <f t="shared" si="9"/>
        <v>42804</v>
      </c>
      <c r="Z7" s="9">
        <f t="shared" si="9"/>
        <v>42805</v>
      </c>
      <c r="AA7" s="9">
        <f t="shared" si="9"/>
        <v>42806</v>
      </c>
      <c r="AC7" s="18" t="str">
        <f>VLOOKUP(ROW()-5,Mieter!A4:C12,3)</f>
        <v>EG Mitte</v>
      </c>
      <c r="AD7" s="11">
        <v>2</v>
      </c>
      <c r="AE7">
        <v>7</v>
      </c>
      <c r="AF7" t="str">
        <f t="shared" si="0"/>
        <v>Schulze</v>
      </c>
      <c r="AG7" t="s">
        <v>32</v>
      </c>
      <c r="AH7" t="str">
        <f>"7, 16, 25, 34, 43, 52"</f>
        <v>7, 16, 25, 34, 43, 52</v>
      </c>
    </row>
    <row r="8" spans="2:34" x14ac:dyDescent="0.25">
      <c r="B8" s="17">
        <f t="shared" si="4"/>
        <v>2</v>
      </c>
      <c r="C8" s="9">
        <f t="shared" ref="C8:C11" si="10">C7+7</f>
        <v>42744</v>
      </c>
      <c r="D8" s="9">
        <f t="shared" si="5"/>
        <v>42745</v>
      </c>
      <c r="E8" s="9">
        <f t="shared" si="5"/>
        <v>42746</v>
      </c>
      <c r="F8" s="9">
        <f t="shared" si="5"/>
        <v>42747</v>
      </c>
      <c r="G8" s="9">
        <f t="shared" si="5"/>
        <v>42748</v>
      </c>
      <c r="H8" s="9">
        <f t="shared" si="5"/>
        <v>42749</v>
      </c>
      <c r="I8" s="9">
        <f t="shared" si="5"/>
        <v>42750</v>
      </c>
      <c r="K8" s="17">
        <f t="shared" si="6"/>
        <v>7</v>
      </c>
      <c r="L8" s="9">
        <f t="shared" ref="L8:L11" si="11">L7+7</f>
        <v>42779</v>
      </c>
      <c r="M8" s="9">
        <f t="shared" si="7"/>
        <v>42780</v>
      </c>
      <c r="N8" s="9">
        <f t="shared" si="7"/>
        <v>42781</v>
      </c>
      <c r="O8" s="9">
        <f t="shared" si="7"/>
        <v>42782</v>
      </c>
      <c r="P8" s="9">
        <f t="shared" si="7"/>
        <v>42783</v>
      </c>
      <c r="Q8" s="9">
        <f t="shared" si="7"/>
        <v>42784</v>
      </c>
      <c r="R8" s="9">
        <f t="shared" si="7"/>
        <v>42785</v>
      </c>
      <c r="S8" s="9"/>
      <c r="T8" s="17">
        <f t="shared" si="8"/>
        <v>11</v>
      </c>
      <c r="U8" s="9">
        <f t="shared" ref="U8:U11" si="12">U7+7</f>
        <v>42807</v>
      </c>
      <c r="V8" s="9">
        <f t="shared" si="9"/>
        <v>42808</v>
      </c>
      <c r="W8" s="9">
        <f t="shared" si="9"/>
        <v>42809</v>
      </c>
      <c r="X8" s="9">
        <f t="shared" si="9"/>
        <v>42810</v>
      </c>
      <c r="Y8" s="9">
        <f t="shared" si="9"/>
        <v>42811</v>
      </c>
      <c r="Z8" s="9">
        <f t="shared" si="9"/>
        <v>42812</v>
      </c>
      <c r="AA8" s="9">
        <f t="shared" si="9"/>
        <v>42813</v>
      </c>
      <c r="AC8" s="18" t="str">
        <f>VLOOKUP(ROW()-5,Mieter!A5:C13,3)</f>
        <v>1. OG rechts</v>
      </c>
      <c r="AD8" s="11">
        <v>3</v>
      </c>
      <c r="AE8">
        <v>8</v>
      </c>
      <c r="AF8" t="str">
        <f t="shared" si="0"/>
        <v>Rose</v>
      </c>
      <c r="AG8" t="s">
        <v>32</v>
      </c>
      <c r="AH8" t="str">
        <f>"8, 17, 26, 35, 44"</f>
        <v>8, 17, 26, 35, 44</v>
      </c>
    </row>
    <row r="9" spans="2:34" x14ac:dyDescent="0.25">
      <c r="B9" s="17">
        <f t="shared" si="4"/>
        <v>3</v>
      </c>
      <c r="C9" s="9">
        <f t="shared" si="10"/>
        <v>42751</v>
      </c>
      <c r="D9" s="9">
        <f t="shared" si="5"/>
        <v>42752</v>
      </c>
      <c r="E9" s="9">
        <f t="shared" si="5"/>
        <v>42753</v>
      </c>
      <c r="F9" s="9">
        <f t="shared" si="5"/>
        <v>42754</v>
      </c>
      <c r="G9" s="9">
        <f t="shared" si="5"/>
        <v>42755</v>
      </c>
      <c r="H9" s="9">
        <f t="shared" si="5"/>
        <v>42756</v>
      </c>
      <c r="I9" s="9">
        <f t="shared" si="5"/>
        <v>42757</v>
      </c>
      <c r="K9" s="17">
        <f t="shared" si="6"/>
        <v>8</v>
      </c>
      <c r="L9" s="9">
        <f t="shared" si="11"/>
        <v>42786</v>
      </c>
      <c r="M9" s="9">
        <f t="shared" si="7"/>
        <v>42787</v>
      </c>
      <c r="N9" s="9">
        <f t="shared" si="7"/>
        <v>42788</v>
      </c>
      <c r="O9" s="9">
        <f t="shared" si="7"/>
        <v>42789</v>
      </c>
      <c r="P9" s="9">
        <f t="shared" si="7"/>
        <v>42790</v>
      </c>
      <c r="Q9" s="9">
        <f t="shared" si="7"/>
        <v>42791</v>
      </c>
      <c r="R9" s="9">
        <f t="shared" si="7"/>
        <v>42792</v>
      </c>
      <c r="S9" s="9"/>
      <c r="T9" s="17">
        <f t="shared" si="8"/>
        <v>12</v>
      </c>
      <c r="U9" s="9">
        <f t="shared" si="12"/>
        <v>42814</v>
      </c>
      <c r="V9" s="9">
        <f t="shared" si="9"/>
        <v>42815</v>
      </c>
      <c r="W9" s="9">
        <f t="shared" si="9"/>
        <v>42816</v>
      </c>
      <c r="X9" s="9">
        <f t="shared" si="9"/>
        <v>42817</v>
      </c>
      <c r="Y9" s="9">
        <f t="shared" si="9"/>
        <v>42818</v>
      </c>
      <c r="Z9" s="9">
        <f t="shared" si="9"/>
        <v>42819</v>
      </c>
      <c r="AA9" s="9">
        <f t="shared" si="9"/>
        <v>42820</v>
      </c>
      <c r="AC9" s="18" t="str">
        <f>VLOOKUP(ROW()-5,Mieter!A6:C14,3)</f>
        <v>1. OG links</v>
      </c>
      <c r="AD9" s="11">
        <v>4</v>
      </c>
      <c r="AE9">
        <f>WEEKNUM(C6,21)</f>
        <v>52</v>
      </c>
      <c r="AF9" t="str">
        <f t="shared" si="0"/>
        <v>Hansen</v>
      </c>
      <c r="AG9" t="s">
        <v>32</v>
      </c>
      <c r="AH9" t="str">
        <f>AE9&amp;", "&amp;WEEKNUM(C6+9*7,21)&amp;", "&amp;WEEKNUM(C6+2*63,21)&amp;", "&amp;WEEKNUM(C6+3*63,21)&amp;", "&amp;WEEKNUM(C6+4*63,21)&amp;", "&amp;WEEKNUM(C6+5*63,21)</f>
        <v>52, 9, 18, 27, 36, 45</v>
      </c>
    </row>
    <row r="10" spans="2:34" x14ac:dyDescent="0.25">
      <c r="B10" s="17">
        <f t="shared" si="4"/>
        <v>4</v>
      </c>
      <c r="C10" s="9">
        <f t="shared" si="10"/>
        <v>42758</v>
      </c>
      <c r="D10" s="9">
        <f t="shared" si="5"/>
        <v>42759</v>
      </c>
      <c r="E10" s="9">
        <f t="shared" si="5"/>
        <v>42760</v>
      </c>
      <c r="F10" s="9">
        <f t="shared" si="5"/>
        <v>42761</v>
      </c>
      <c r="G10" s="9">
        <f t="shared" si="5"/>
        <v>42762</v>
      </c>
      <c r="H10" s="9">
        <f t="shared" si="5"/>
        <v>42763</v>
      </c>
      <c r="I10" s="9">
        <f t="shared" si="5"/>
        <v>42764</v>
      </c>
      <c r="K10" s="17">
        <f t="shared" si="6"/>
        <v>9</v>
      </c>
      <c r="L10" s="9">
        <f t="shared" si="11"/>
        <v>42793</v>
      </c>
      <c r="M10" s="9">
        <f t="shared" si="7"/>
        <v>42794</v>
      </c>
      <c r="N10" s="9">
        <f t="shared" si="7"/>
        <v>42795</v>
      </c>
      <c r="O10" s="9">
        <f t="shared" si="7"/>
        <v>42796</v>
      </c>
      <c r="P10" s="9">
        <f t="shared" si="7"/>
        <v>42797</v>
      </c>
      <c r="Q10" s="9">
        <f t="shared" si="7"/>
        <v>42798</v>
      </c>
      <c r="R10" s="9">
        <f t="shared" si="7"/>
        <v>42799</v>
      </c>
      <c r="S10" s="9"/>
      <c r="T10" s="17">
        <f t="shared" si="8"/>
        <v>13</v>
      </c>
      <c r="U10" s="9">
        <f t="shared" si="12"/>
        <v>42821</v>
      </c>
      <c r="V10" s="9">
        <f t="shared" si="9"/>
        <v>42822</v>
      </c>
      <c r="W10" s="9">
        <f t="shared" si="9"/>
        <v>42823</v>
      </c>
      <c r="X10" s="9">
        <f t="shared" si="9"/>
        <v>42824</v>
      </c>
      <c r="Y10" s="9">
        <f t="shared" si="9"/>
        <v>42825</v>
      </c>
      <c r="Z10" s="9">
        <f t="shared" si="9"/>
        <v>42826</v>
      </c>
      <c r="AA10" s="9">
        <f t="shared" si="9"/>
        <v>42827</v>
      </c>
      <c r="AC10" s="18" t="str">
        <f>VLOOKUP(ROW()-5,Mieter!A7:C15,3)</f>
        <v>1. OG Mitte</v>
      </c>
      <c r="AD10" s="11">
        <v>5</v>
      </c>
      <c r="AE10">
        <f t="shared" ref="AE10:AE13" si="13">WEEKNUM(C7,21)</f>
        <v>1</v>
      </c>
      <c r="AF10" t="str">
        <f t="shared" si="0"/>
        <v>Loose</v>
      </c>
      <c r="AG10" t="s">
        <v>32</v>
      </c>
      <c r="AH10" t="str">
        <f t="shared" ref="AH10:AH13" si="14">AE10&amp;", "&amp;WEEKNUM(C7+9*7,21)&amp;", "&amp;WEEKNUM(C7+2*63,21)&amp;", "&amp;WEEKNUM(C7+3*63,21)&amp;", "&amp;WEEKNUM(C7+4*63,21)&amp;", "&amp;WEEKNUM(C7+5*63,21)</f>
        <v>1, 10, 19, 28, 37, 46</v>
      </c>
    </row>
    <row r="11" spans="2:34" x14ac:dyDescent="0.25">
      <c r="C11" s="9">
        <f t="shared" si="10"/>
        <v>42765</v>
      </c>
      <c r="D11" s="9">
        <f t="shared" si="5"/>
        <v>42766</v>
      </c>
      <c r="E11" s="9">
        <f t="shared" si="5"/>
        <v>42767</v>
      </c>
      <c r="F11" s="9">
        <f t="shared" si="5"/>
        <v>42768</v>
      </c>
      <c r="G11" s="9">
        <f t="shared" si="5"/>
        <v>42769</v>
      </c>
      <c r="H11" s="9">
        <f t="shared" si="5"/>
        <v>42770</v>
      </c>
      <c r="I11" s="9">
        <f t="shared" si="5"/>
        <v>42771</v>
      </c>
      <c r="L11" s="9">
        <f t="shared" si="11"/>
        <v>42800</v>
      </c>
      <c r="M11" s="9">
        <f t="shared" si="7"/>
        <v>42801</v>
      </c>
      <c r="N11" s="9">
        <f t="shared" si="7"/>
        <v>42802</v>
      </c>
      <c r="O11" s="9">
        <f t="shared" si="7"/>
        <v>42803</v>
      </c>
      <c r="P11" s="9">
        <f t="shared" si="7"/>
        <v>42804</v>
      </c>
      <c r="Q11" s="9">
        <f t="shared" si="7"/>
        <v>42805</v>
      </c>
      <c r="R11" s="9">
        <f t="shared" si="7"/>
        <v>42806</v>
      </c>
      <c r="S11" s="9"/>
      <c r="U11" s="9">
        <f t="shared" si="12"/>
        <v>42828</v>
      </c>
      <c r="V11" s="9">
        <f t="shared" si="9"/>
        <v>42829</v>
      </c>
      <c r="W11" s="9">
        <f t="shared" si="9"/>
        <v>42830</v>
      </c>
      <c r="X11" s="9">
        <f t="shared" si="9"/>
        <v>42831</v>
      </c>
      <c r="Y11" s="9">
        <f t="shared" si="9"/>
        <v>42832</v>
      </c>
      <c r="Z11" s="9">
        <f t="shared" si="9"/>
        <v>42833</v>
      </c>
      <c r="AA11" s="9">
        <f t="shared" si="9"/>
        <v>42834</v>
      </c>
      <c r="AC11" s="18" t="str">
        <f>VLOOKUP(ROW()-5,Mieter!A8:C16,3)</f>
        <v>2. OG rechts</v>
      </c>
      <c r="AD11" s="11">
        <v>6</v>
      </c>
      <c r="AE11">
        <f t="shared" si="13"/>
        <v>2</v>
      </c>
      <c r="AF11" t="str">
        <f t="shared" si="0"/>
        <v>Winter</v>
      </c>
      <c r="AG11" t="s">
        <v>32</v>
      </c>
      <c r="AH11" t="str">
        <f t="shared" si="14"/>
        <v>2, 11, 20, 29, 38, 47</v>
      </c>
    </row>
    <row r="12" spans="2:34" x14ac:dyDescent="0.25">
      <c r="AC12" s="18" t="str">
        <f>VLOOKUP(ROW()-5,Mieter!A9:C17,3)</f>
        <v>2. OG links</v>
      </c>
      <c r="AD12" s="11">
        <v>7</v>
      </c>
      <c r="AE12">
        <f t="shared" si="13"/>
        <v>3</v>
      </c>
      <c r="AF12" t="str">
        <f t="shared" si="0"/>
        <v>Sommer</v>
      </c>
      <c r="AG12" t="s">
        <v>32</v>
      </c>
      <c r="AH12" t="str">
        <f t="shared" si="14"/>
        <v>3, 12, 21, 30, 39, 48</v>
      </c>
    </row>
    <row r="13" spans="2:34" x14ac:dyDescent="0.25">
      <c r="AC13" s="18" t="str">
        <f>VLOOKUP(ROW()-5,Mieter!A10:C18,3)</f>
        <v>2. OG Mitte</v>
      </c>
      <c r="AD13" s="11">
        <v>8</v>
      </c>
      <c r="AE13">
        <f t="shared" si="13"/>
        <v>4</v>
      </c>
      <c r="AF13" t="str">
        <f t="shared" si="0"/>
        <v>Müller</v>
      </c>
      <c r="AG13" t="s">
        <v>32</v>
      </c>
      <c r="AH13" t="str">
        <f t="shared" si="14"/>
        <v>4, 13, 22, 31, 40, 49</v>
      </c>
    </row>
    <row r="14" spans="2:34" x14ac:dyDescent="0.25">
      <c r="C14" s="10">
        <f>DATE(YEAR(NeuJahr),4,1)</f>
        <v>42826</v>
      </c>
      <c r="D14" s="10"/>
      <c r="E14" s="10"/>
      <c r="F14" s="10"/>
      <c r="G14" s="10"/>
      <c r="H14" s="10"/>
      <c r="I14" s="10"/>
      <c r="L14" s="10">
        <f>DATE(YEAR(NeuJahr),5,1)</f>
        <v>42856</v>
      </c>
      <c r="M14" s="10"/>
      <c r="N14" s="10"/>
      <c r="O14" s="10"/>
      <c r="P14" s="10"/>
      <c r="Q14" s="10"/>
      <c r="R14" s="10"/>
      <c r="U14" s="10">
        <f>DATE(YEAR(NeuJahr),6,1)</f>
        <v>42887</v>
      </c>
      <c r="V14" s="10"/>
      <c r="W14" s="10"/>
      <c r="X14" s="10"/>
      <c r="Y14" s="10"/>
      <c r="Z14" s="10"/>
      <c r="AA14" s="10"/>
    </row>
    <row r="15" spans="2:34" x14ac:dyDescent="0.25">
      <c r="B15" s="16" t="s">
        <v>32</v>
      </c>
      <c r="C15" s="15" t="s">
        <v>23</v>
      </c>
      <c r="D15" s="15" t="s">
        <v>24</v>
      </c>
      <c r="E15" s="15" t="s">
        <v>25</v>
      </c>
      <c r="F15" s="15" t="s">
        <v>26</v>
      </c>
      <c r="G15" s="15" t="s">
        <v>27</v>
      </c>
      <c r="H15" s="15" t="s">
        <v>28</v>
      </c>
      <c r="I15" s="15" t="s">
        <v>29</v>
      </c>
      <c r="K15" s="16" t="s">
        <v>32</v>
      </c>
      <c r="L15" s="15" t="s">
        <v>23</v>
      </c>
      <c r="M15" s="15" t="s">
        <v>24</v>
      </c>
      <c r="N15" s="15" t="s">
        <v>25</v>
      </c>
      <c r="O15" s="15" t="s">
        <v>26</v>
      </c>
      <c r="P15" s="15" t="s">
        <v>27</v>
      </c>
      <c r="Q15" s="15" t="s">
        <v>28</v>
      </c>
      <c r="R15" s="15" t="s">
        <v>29</v>
      </c>
      <c r="T15" s="16" t="s">
        <v>32</v>
      </c>
      <c r="U15" s="15" t="s">
        <v>23</v>
      </c>
      <c r="V15" s="15" t="s">
        <v>24</v>
      </c>
      <c r="W15" s="15" t="s">
        <v>25</v>
      </c>
      <c r="X15" s="15" t="s">
        <v>26</v>
      </c>
      <c r="Y15" s="15" t="s">
        <v>27</v>
      </c>
      <c r="Z15" s="15" t="s">
        <v>28</v>
      </c>
      <c r="AA15" s="15" t="s">
        <v>29</v>
      </c>
      <c r="AC15" s="18" t="s">
        <v>34</v>
      </c>
    </row>
    <row r="16" spans="2:34" x14ac:dyDescent="0.25">
      <c r="B16" s="17">
        <f>WEEKNUM(C16,21)</f>
        <v>13</v>
      </c>
      <c r="C16" s="9">
        <f>MOD(COLUMN()-3,8)+$C$14-WEEKDAY($C$14,3)</f>
        <v>42821</v>
      </c>
      <c r="D16" s="9">
        <f t="shared" ref="D16:I18" si="15">C16+1</f>
        <v>42822</v>
      </c>
      <c r="E16" s="9">
        <f t="shared" si="15"/>
        <v>42823</v>
      </c>
      <c r="F16" s="9">
        <f t="shared" si="15"/>
        <v>42824</v>
      </c>
      <c r="G16" s="9">
        <f t="shared" si="15"/>
        <v>42825</v>
      </c>
      <c r="H16" s="9">
        <f t="shared" si="15"/>
        <v>42826</v>
      </c>
      <c r="I16" s="9">
        <f t="shared" si="15"/>
        <v>42827</v>
      </c>
      <c r="K16" s="17">
        <f>WEEKNUM(L16,21)</f>
        <v>18</v>
      </c>
      <c r="L16" s="9">
        <f>MOD(COLUMN()-4,8)+$L$14-WEEKDAY($L$14,3)</f>
        <v>42856</v>
      </c>
      <c r="M16" s="9">
        <f>L16+1</f>
        <v>42857</v>
      </c>
      <c r="N16" s="9">
        <f t="shared" ref="N16:R16" si="16">M16+1</f>
        <v>42858</v>
      </c>
      <c r="O16" s="9">
        <f t="shared" si="16"/>
        <v>42859</v>
      </c>
      <c r="P16" s="9">
        <f t="shared" si="16"/>
        <v>42860</v>
      </c>
      <c r="Q16" s="9">
        <f t="shared" si="16"/>
        <v>42861</v>
      </c>
      <c r="R16" s="9">
        <f t="shared" si="16"/>
        <v>42862</v>
      </c>
      <c r="T16" s="17">
        <f>WEEKNUM(U16,21)</f>
        <v>22</v>
      </c>
      <c r="U16" s="9">
        <f>MOD(COLUMN()-5,8)+$U$14-WEEKDAY($U$14,3)</f>
        <v>42884</v>
      </c>
      <c r="V16" s="9">
        <f>U16+1</f>
        <v>42885</v>
      </c>
      <c r="W16" s="9">
        <f t="shared" ref="W16:AA16" si="17">V16+1</f>
        <v>42886</v>
      </c>
      <c r="X16" s="9">
        <f t="shared" si="17"/>
        <v>42887</v>
      </c>
      <c r="Y16" s="9">
        <f t="shared" si="17"/>
        <v>42888</v>
      </c>
      <c r="Z16" s="9">
        <f t="shared" si="17"/>
        <v>42889</v>
      </c>
      <c r="AA16" s="9">
        <f t="shared" si="17"/>
        <v>42890</v>
      </c>
      <c r="AC16" s="19"/>
    </row>
    <row r="17" spans="2:27" x14ac:dyDescent="0.25">
      <c r="B17" s="17">
        <f t="shared" ref="B17:B20" si="18">WEEKNUM(C17,21)</f>
        <v>14</v>
      </c>
      <c r="C17" s="9">
        <f>C16+7</f>
        <v>42828</v>
      </c>
      <c r="D17" s="9">
        <f t="shared" si="15"/>
        <v>42829</v>
      </c>
      <c r="E17" s="9">
        <f t="shared" si="15"/>
        <v>42830</v>
      </c>
      <c r="F17" s="9">
        <f t="shared" si="15"/>
        <v>42831</v>
      </c>
      <c r="G17" s="9">
        <f t="shared" si="15"/>
        <v>42832</v>
      </c>
      <c r="H17" s="9">
        <f t="shared" si="15"/>
        <v>42833</v>
      </c>
      <c r="I17" s="9">
        <f t="shared" si="15"/>
        <v>42834</v>
      </c>
      <c r="K17" s="17">
        <f t="shared" ref="K17:K20" si="19">WEEKNUM(L17,21)</f>
        <v>19</v>
      </c>
      <c r="L17" s="9">
        <f>L16+7</f>
        <v>42863</v>
      </c>
      <c r="M17" s="9">
        <f t="shared" ref="M17:R21" si="20">L17+1</f>
        <v>42864</v>
      </c>
      <c r="N17" s="9">
        <f t="shared" si="20"/>
        <v>42865</v>
      </c>
      <c r="O17" s="9">
        <f t="shared" si="20"/>
        <v>42866</v>
      </c>
      <c r="P17" s="9">
        <f t="shared" si="20"/>
        <v>42867</v>
      </c>
      <c r="Q17" s="9">
        <f t="shared" si="20"/>
        <v>42868</v>
      </c>
      <c r="R17" s="9">
        <f t="shared" si="20"/>
        <v>42869</v>
      </c>
      <c r="T17" s="17">
        <f t="shared" ref="T17:T20" si="21">WEEKNUM(U17,21)</f>
        <v>23</v>
      </c>
      <c r="U17" s="9">
        <f>U16+7</f>
        <v>42891</v>
      </c>
      <c r="V17" s="9">
        <f t="shared" ref="V17:AA21" si="22">U17+1</f>
        <v>42892</v>
      </c>
      <c r="W17" s="9">
        <f t="shared" si="22"/>
        <v>42893</v>
      </c>
      <c r="X17" s="9">
        <f t="shared" si="22"/>
        <v>42894</v>
      </c>
      <c r="Y17" s="9">
        <f t="shared" si="22"/>
        <v>42895</v>
      </c>
      <c r="Z17" s="9">
        <f t="shared" si="22"/>
        <v>42896</v>
      </c>
      <c r="AA17" s="9">
        <f t="shared" si="22"/>
        <v>42897</v>
      </c>
    </row>
    <row r="18" spans="2:27" x14ac:dyDescent="0.25">
      <c r="B18" s="17">
        <f t="shared" si="18"/>
        <v>15</v>
      </c>
      <c r="C18" s="9">
        <f t="shared" ref="C18:C21" si="23">C17+7</f>
        <v>42835</v>
      </c>
      <c r="D18" s="9">
        <f>C18+1</f>
        <v>42836</v>
      </c>
      <c r="E18" s="9">
        <f t="shared" si="15"/>
        <v>42837</v>
      </c>
      <c r="F18" s="9">
        <f t="shared" si="15"/>
        <v>42838</v>
      </c>
      <c r="G18" s="9">
        <f t="shared" si="15"/>
        <v>42839</v>
      </c>
      <c r="H18" s="9">
        <f t="shared" si="15"/>
        <v>42840</v>
      </c>
      <c r="I18" s="9">
        <f t="shared" si="15"/>
        <v>42841</v>
      </c>
      <c r="K18" s="17">
        <f t="shared" si="19"/>
        <v>20</v>
      </c>
      <c r="L18" s="9">
        <f t="shared" ref="L18:L21" si="24">L17+7</f>
        <v>42870</v>
      </c>
      <c r="M18" s="9">
        <f t="shared" si="20"/>
        <v>42871</v>
      </c>
      <c r="N18" s="9">
        <f t="shared" si="20"/>
        <v>42872</v>
      </c>
      <c r="O18" s="9">
        <f t="shared" si="20"/>
        <v>42873</v>
      </c>
      <c r="P18" s="9">
        <f t="shared" si="20"/>
        <v>42874</v>
      </c>
      <c r="Q18" s="9">
        <f t="shared" si="20"/>
        <v>42875</v>
      </c>
      <c r="R18" s="9">
        <f t="shared" si="20"/>
        <v>42876</v>
      </c>
      <c r="T18" s="17">
        <f t="shared" si="21"/>
        <v>24</v>
      </c>
      <c r="U18" s="9">
        <f t="shared" ref="U18:U21" si="25">U17+7</f>
        <v>42898</v>
      </c>
      <c r="V18" s="9">
        <f t="shared" si="22"/>
        <v>42899</v>
      </c>
      <c r="W18" s="9">
        <f t="shared" si="22"/>
        <v>42900</v>
      </c>
      <c r="X18" s="9">
        <f t="shared" si="22"/>
        <v>42901</v>
      </c>
      <c r="Y18" s="9">
        <f t="shared" si="22"/>
        <v>42902</v>
      </c>
      <c r="Z18" s="9">
        <f t="shared" si="22"/>
        <v>42903</v>
      </c>
      <c r="AA18" s="9">
        <f t="shared" si="22"/>
        <v>42904</v>
      </c>
    </row>
    <row r="19" spans="2:27" x14ac:dyDescent="0.25">
      <c r="B19" s="17">
        <f t="shared" si="18"/>
        <v>16</v>
      </c>
      <c r="C19" s="9">
        <f t="shared" si="23"/>
        <v>42842</v>
      </c>
      <c r="D19" s="9">
        <f t="shared" ref="D19:I21" si="26">C19+1</f>
        <v>42843</v>
      </c>
      <c r="E19" s="9">
        <f t="shared" si="26"/>
        <v>42844</v>
      </c>
      <c r="F19" s="9">
        <f t="shared" si="26"/>
        <v>42845</v>
      </c>
      <c r="G19" s="9">
        <f t="shared" si="26"/>
        <v>42846</v>
      </c>
      <c r="H19" s="9">
        <f t="shared" si="26"/>
        <v>42847</v>
      </c>
      <c r="I19" s="9">
        <f t="shared" si="26"/>
        <v>42848</v>
      </c>
      <c r="K19" s="17">
        <f t="shared" si="19"/>
        <v>21</v>
      </c>
      <c r="L19" s="9">
        <f t="shared" si="24"/>
        <v>42877</v>
      </c>
      <c r="M19" s="9">
        <f t="shared" si="20"/>
        <v>42878</v>
      </c>
      <c r="N19" s="9">
        <f t="shared" si="20"/>
        <v>42879</v>
      </c>
      <c r="O19" s="9">
        <f t="shared" si="20"/>
        <v>42880</v>
      </c>
      <c r="P19" s="9">
        <f t="shared" si="20"/>
        <v>42881</v>
      </c>
      <c r="Q19" s="9">
        <f t="shared" si="20"/>
        <v>42882</v>
      </c>
      <c r="R19" s="9">
        <f t="shared" si="20"/>
        <v>42883</v>
      </c>
      <c r="T19" s="17">
        <f t="shared" si="21"/>
        <v>25</v>
      </c>
      <c r="U19" s="9">
        <f t="shared" si="25"/>
        <v>42905</v>
      </c>
      <c r="V19" s="9">
        <f t="shared" si="22"/>
        <v>42906</v>
      </c>
      <c r="W19" s="9">
        <f t="shared" si="22"/>
        <v>42907</v>
      </c>
      <c r="X19" s="9">
        <f t="shared" si="22"/>
        <v>42908</v>
      </c>
      <c r="Y19" s="9">
        <f t="shared" si="22"/>
        <v>42909</v>
      </c>
      <c r="Z19" s="9">
        <f t="shared" si="22"/>
        <v>42910</v>
      </c>
      <c r="AA19" s="9">
        <f t="shared" si="22"/>
        <v>42911</v>
      </c>
    </row>
    <row r="20" spans="2:27" x14ac:dyDescent="0.25">
      <c r="B20" s="17">
        <f t="shared" si="18"/>
        <v>17</v>
      </c>
      <c r="C20" s="9">
        <f t="shared" si="23"/>
        <v>42849</v>
      </c>
      <c r="D20" s="9">
        <f t="shared" si="26"/>
        <v>42850</v>
      </c>
      <c r="E20" s="9">
        <f t="shared" si="26"/>
        <v>42851</v>
      </c>
      <c r="F20" s="9">
        <f t="shared" si="26"/>
        <v>42852</v>
      </c>
      <c r="G20" s="9">
        <f t="shared" si="26"/>
        <v>42853</v>
      </c>
      <c r="H20" s="9">
        <f t="shared" si="26"/>
        <v>42854</v>
      </c>
      <c r="I20" s="9">
        <f t="shared" si="26"/>
        <v>42855</v>
      </c>
      <c r="K20" s="17">
        <f t="shared" si="19"/>
        <v>22</v>
      </c>
      <c r="L20" s="9">
        <f t="shared" si="24"/>
        <v>42884</v>
      </c>
      <c r="M20" s="9">
        <f t="shared" si="20"/>
        <v>42885</v>
      </c>
      <c r="N20" s="9">
        <f t="shared" si="20"/>
        <v>42886</v>
      </c>
      <c r="O20" s="9">
        <f t="shared" si="20"/>
        <v>42887</v>
      </c>
      <c r="P20" s="9">
        <f t="shared" si="20"/>
        <v>42888</v>
      </c>
      <c r="Q20" s="9">
        <f t="shared" si="20"/>
        <v>42889</v>
      </c>
      <c r="R20" s="9">
        <f t="shared" si="20"/>
        <v>42890</v>
      </c>
      <c r="T20" s="17">
        <f t="shared" si="21"/>
        <v>26</v>
      </c>
      <c r="U20" s="9">
        <f t="shared" si="25"/>
        <v>42912</v>
      </c>
      <c r="V20" s="9">
        <f t="shared" si="22"/>
        <v>42913</v>
      </c>
      <c r="W20" s="9">
        <f t="shared" si="22"/>
        <v>42914</v>
      </c>
      <c r="X20" s="9">
        <f t="shared" si="22"/>
        <v>42915</v>
      </c>
      <c r="Y20" s="9">
        <f t="shared" si="22"/>
        <v>42916</v>
      </c>
      <c r="Z20" s="9">
        <f t="shared" si="22"/>
        <v>42917</v>
      </c>
      <c r="AA20" s="9">
        <f t="shared" si="22"/>
        <v>42918</v>
      </c>
    </row>
    <row r="21" spans="2:27" x14ac:dyDescent="0.25">
      <c r="C21" s="9">
        <f t="shared" si="23"/>
        <v>42856</v>
      </c>
      <c r="D21" s="9">
        <f t="shared" si="26"/>
        <v>42857</v>
      </c>
      <c r="E21" s="9">
        <f t="shared" si="26"/>
        <v>42858</v>
      </c>
      <c r="F21" s="9">
        <f t="shared" si="26"/>
        <v>42859</v>
      </c>
      <c r="G21" s="9">
        <f t="shared" si="26"/>
        <v>42860</v>
      </c>
      <c r="H21" s="9">
        <f t="shared" si="26"/>
        <v>42861</v>
      </c>
      <c r="I21" s="9">
        <f t="shared" si="26"/>
        <v>42862</v>
      </c>
      <c r="L21" s="9">
        <f t="shared" si="24"/>
        <v>42891</v>
      </c>
      <c r="M21" s="9">
        <f t="shared" si="20"/>
        <v>42892</v>
      </c>
      <c r="N21" s="9">
        <f t="shared" si="20"/>
        <v>42893</v>
      </c>
      <c r="O21" s="9">
        <f t="shared" si="20"/>
        <v>42894</v>
      </c>
      <c r="P21" s="9">
        <f t="shared" si="20"/>
        <v>42895</v>
      </c>
      <c r="Q21" s="9">
        <f t="shared" si="20"/>
        <v>42896</v>
      </c>
      <c r="R21" s="9">
        <f t="shared" si="20"/>
        <v>42897</v>
      </c>
      <c r="U21" s="9">
        <f t="shared" si="25"/>
        <v>42919</v>
      </c>
      <c r="V21" s="9">
        <f t="shared" si="22"/>
        <v>42920</v>
      </c>
      <c r="W21" s="9">
        <f t="shared" si="22"/>
        <v>42921</v>
      </c>
      <c r="X21" s="9">
        <f t="shared" si="22"/>
        <v>42922</v>
      </c>
      <c r="Y21" s="9">
        <f t="shared" si="22"/>
        <v>42923</v>
      </c>
      <c r="Z21" s="9">
        <f t="shared" si="22"/>
        <v>42924</v>
      </c>
      <c r="AA21" s="9">
        <f t="shared" si="22"/>
        <v>42925</v>
      </c>
    </row>
    <row r="24" spans="2:27" x14ac:dyDescent="0.25">
      <c r="C24" s="10">
        <f>DATE(YEAR(NeuJahr),7,1)</f>
        <v>42917</v>
      </c>
      <c r="D24" s="10"/>
      <c r="E24" s="10"/>
      <c r="F24" s="10"/>
      <c r="G24" s="10"/>
      <c r="H24" s="10"/>
      <c r="I24" s="10"/>
      <c r="L24" s="10">
        <f>DATE(YEAR(NeuJahr),8,1)</f>
        <v>42948</v>
      </c>
      <c r="M24" s="10"/>
      <c r="N24" s="10"/>
      <c r="O24" s="10"/>
      <c r="P24" s="10"/>
      <c r="Q24" s="10"/>
      <c r="R24" s="10"/>
      <c r="U24" s="10">
        <f>DATE(YEAR(NeuJahr),9,1)</f>
        <v>42979</v>
      </c>
      <c r="V24" s="10"/>
      <c r="W24" s="10"/>
      <c r="X24" s="10"/>
      <c r="Y24" s="10"/>
      <c r="Z24" s="10"/>
      <c r="AA24" s="10"/>
    </row>
    <row r="25" spans="2:27" x14ac:dyDescent="0.25">
      <c r="B25" s="16" t="s">
        <v>32</v>
      </c>
      <c r="C25" s="15" t="s">
        <v>23</v>
      </c>
      <c r="D25" s="15" t="s">
        <v>24</v>
      </c>
      <c r="E25" s="15" t="s">
        <v>25</v>
      </c>
      <c r="F25" s="15" t="s">
        <v>26</v>
      </c>
      <c r="G25" s="15" t="s">
        <v>27</v>
      </c>
      <c r="H25" s="15" t="s">
        <v>28</v>
      </c>
      <c r="I25" s="15" t="s">
        <v>29</v>
      </c>
      <c r="K25" s="16" t="s">
        <v>32</v>
      </c>
      <c r="L25" s="15" t="s">
        <v>23</v>
      </c>
      <c r="M25" s="15" t="s">
        <v>24</v>
      </c>
      <c r="N25" s="15" t="s">
        <v>25</v>
      </c>
      <c r="O25" s="15" t="s">
        <v>26</v>
      </c>
      <c r="P25" s="15" t="s">
        <v>27</v>
      </c>
      <c r="Q25" s="15" t="s">
        <v>28</v>
      </c>
      <c r="R25" s="15" t="s">
        <v>29</v>
      </c>
      <c r="T25" s="16" t="s">
        <v>32</v>
      </c>
      <c r="U25" s="15" t="s">
        <v>23</v>
      </c>
      <c r="V25" s="15" t="s">
        <v>24</v>
      </c>
      <c r="W25" s="15" t="s">
        <v>25</v>
      </c>
      <c r="X25" s="15" t="s">
        <v>26</v>
      </c>
      <c r="Y25" s="15" t="s">
        <v>27</v>
      </c>
      <c r="Z25" s="15" t="s">
        <v>28</v>
      </c>
      <c r="AA25" s="15" t="s">
        <v>29</v>
      </c>
    </row>
    <row r="26" spans="2:27" x14ac:dyDescent="0.25">
      <c r="B26" s="17">
        <f>WEEKNUM(C26,21)</f>
        <v>26</v>
      </c>
      <c r="C26" s="9">
        <f>MOD(COLUMN()-3,8)+$C$24-WEEKDAY($C$24,3)</f>
        <v>42912</v>
      </c>
      <c r="D26" s="9">
        <f>C26+1</f>
        <v>42913</v>
      </c>
      <c r="E26" s="9">
        <f t="shared" ref="E26:I26" si="27">D26+1</f>
        <v>42914</v>
      </c>
      <c r="F26" s="9">
        <f t="shared" si="27"/>
        <v>42915</v>
      </c>
      <c r="G26" s="9">
        <f t="shared" si="27"/>
        <v>42916</v>
      </c>
      <c r="H26" s="9">
        <f t="shared" si="27"/>
        <v>42917</v>
      </c>
      <c r="I26" s="9">
        <f t="shared" si="27"/>
        <v>42918</v>
      </c>
      <c r="K26" s="17">
        <f>WEEKNUM(L26,21)</f>
        <v>31</v>
      </c>
      <c r="L26" s="9">
        <f>MOD(COLUMN()-4,8)+$L$24-WEEKDAY($L$24,3)</f>
        <v>42947</v>
      </c>
      <c r="M26" s="9">
        <f>L26+1</f>
        <v>42948</v>
      </c>
      <c r="N26" s="9">
        <f t="shared" ref="N26:R26" si="28">M26+1</f>
        <v>42949</v>
      </c>
      <c r="O26" s="9">
        <f t="shared" si="28"/>
        <v>42950</v>
      </c>
      <c r="P26" s="9">
        <f t="shared" si="28"/>
        <v>42951</v>
      </c>
      <c r="Q26" s="9">
        <f t="shared" si="28"/>
        <v>42952</v>
      </c>
      <c r="R26" s="9">
        <f t="shared" si="28"/>
        <v>42953</v>
      </c>
      <c r="T26" s="17">
        <f>WEEKNUM(U26,21)</f>
        <v>35</v>
      </c>
      <c r="U26" s="9">
        <f>MOD(COLUMN()-5,8)+$U$24-WEEKDAY($U$24,3)</f>
        <v>42975</v>
      </c>
      <c r="V26" s="9">
        <f>U26+1</f>
        <v>42976</v>
      </c>
      <c r="W26" s="9">
        <f t="shared" ref="W26:AA26" si="29">V26+1</f>
        <v>42977</v>
      </c>
      <c r="X26" s="9">
        <f t="shared" si="29"/>
        <v>42978</v>
      </c>
      <c r="Y26" s="9">
        <f t="shared" si="29"/>
        <v>42979</v>
      </c>
      <c r="Z26" s="9">
        <f t="shared" si="29"/>
        <v>42980</v>
      </c>
      <c r="AA26" s="9">
        <f t="shared" si="29"/>
        <v>42981</v>
      </c>
    </row>
    <row r="27" spans="2:27" x14ac:dyDescent="0.25">
      <c r="B27" s="17">
        <f t="shared" ref="B27:B30" si="30">WEEKNUM(C27,21)</f>
        <v>27</v>
      </c>
      <c r="C27" s="9">
        <f>C26+7</f>
        <v>42919</v>
      </c>
      <c r="D27" s="9">
        <f t="shared" ref="D27:I31" si="31">C27+1</f>
        <v>42920</v>
      </c>
      <c r="E27" s="9">
        <f t="shared" si="31"/>
        <v>42921</v>
      </c>
      <c r="F27" s="9">
        <f t="shared" si="31"/>
        <v>42922</v>
      </c>
      <c r="G27" s="9">
        <f t="shared" si="31"/>
        <v>42923</v>
      </c>
      <c r="H27" s="9">
        <f t="shared" si="31"/>
        <v>42924</v>
      </c>
      <c r="I27" s="9">
        <f t="shared" si="31"/>
        <v>42925</v>
      </c>
      <c r="K27" s="17">
        <f t="shared" ref="K27:K30" si="32">WEEKNUM(L27,21)</f>
        <v>32</v>
      </c>
      <c r="L27" s="9">
        <f>L26+7</f>
        <v>42954</v>
      </c>
      <c r="M27" s="9">
        <f t="shared" ref="M27:R31" si="33">L27+1</f>
        <v>42955</v>
      </c>
      <c r="N27" s="9">
        <f t="shared" si="33"/>
        <v>42956</v>
      </c>
      <c r="O27" s="9">
        <f t="shared" si="33"/>
        <v>42957</v>
      </c>
      <c r="P27" s="9">
        <f t="shared" si="33"/>
        <v>42958</v>
      </c>
      <c r="Q27" s="9">
        <f t="shared" si="33"/>
        <v>42959</v>
      </c>
      <c r="R27" s="9">
        <f t="shared" si="33"/>
        <v>42960</v>
      </c>
      <c r="T27" s="17">
        <f t="shared" ref="T27:T30" si="34">WEEKNUM(U27,21)</f>
        <v>36</v>
      </c>
      <c r="U27" s="9">
        <f>U26+7</f>
        <v>42982</v>
      </c>
      <c r="V27" s="9">
        <f t="shared" ref="V27:AA31" si="35">U27+1</f>
        <v>42983</v>
      </c>
      <c r="W27" s="9">
        <f t="shared" si="35"/>
        <v>42984</v>
      </c>
      <c r="X27" s="9">
        <f t="shared" si="35"/>
        <v>42985</v>
      </c>
      <c r="Y27" s="9">
        <f t="shared" si="35"/>
        <v>42986</v>
      </c>
      <c r="Z27" s="9">
        <f t="shared" si="35"/>
        <v>42987</v>
      </c>
      <c r="AA27" s="9">
        <f t="shared" si="35"/>
        <v>42988</v>
      </c>
    </row>
    <row r="28" spans="2:27" x14ac:dyDescent="0.25">
      <c r="B28" s="17">
        <f t="shared" si="30"/>
        <v>28</v>
      </c>
      <c r="C28" s="9">
        <f t="shared" ref="C28:C31" si="36">C27+7</f>
        <v>42926</v>
      </c>
      <c r="D28" s="9">
        <f t="shared" si="31"/>
        <v>42927</v>
      </c>
      <c r="E28" s="9">
        <f t="shared" si="31"/>
        <v>42928</v>
      </c>
      <c r="F28" s="9">
        <f t="shared" si="31"/>
        <v>42929</v>
      </c>
      <c r="G28" s="9">
        <f t="shared" si="31"/>
        <v>42930</v>
      </c>
      <c r="H28" s="9">
        <f t="shared" si="31"/>
        <v>42931</v>
      </c>
      <c r="I28" s="9">
        <f t="shared" si="31"/>
        <v>42932</v>
      </c>
      <c r="K28" s="17">
        <f t="shared" si="32"/>
        <v>33</v>
      </c>
      <c r="L28" s="9">
        <f t="shared" ref="L28:L31" si="37">L27+7</f>
        <v>42961</v>
      </c>
      <c r="M28" s="9">
        <f t="shared" si="33"/>
        <v>42962</v>
      </c>
      <c r="N28" s="9">
        <f t="shared" si="33"/>
        <v>42963</v>
      </c>
      <c r="O28" s="9">
        <f t="shared" si="33"/>
        <v>42964</v>
      </c>
      <c r="P28" s="9">
        <f t="shared" si="33"/>
        <v>42965</v>
      </c>
      <c r="Q28" s="9">
        <f t="shared" si="33"/>
        <v>42966</v>
      </c>
      <c r="R28" s="9">
        <f t="shared" si="33"/>
        <v>42967</v>
      </c>
      <c r="T28" s="17">
        <f t="shared" si="34"/>
        <v>37</v>
      </c>
      <c r="U28" s="9">
        <f t="shared" ref="U28:U31" si="38">U27+7</f>
        <v>42989</v>
      </c>
      <c r="V28" s="9">
        <f t="shared" si="35"/>
        <v>42990</v>
      </c>
      <c r="W28" s="9">
        <f t="shared" si="35"/>
        <v>42991</v>
      </c>
      <c r="X28" s="9">
        <f t="shared" si="35"/>
        <v>42992</v>
      </c>
      <c r="Y28" s="9">
        <f t="shared" si="35"/>
        <v>42993</v>
      </c>
      <c r="Z28" s="9">
        <f t="shared" si="35"/>
        <v>42994</v>
      </c>
      <c r="AA28" s="9">
        <f t="shared" si="35"/>
        <v>42995</v>
      </c>
    </row>
    <row r="29" spans="2:27" x14ac:dyDescent="0.25">
      <c r="B29" s="17">
        <f t="shared" si="30"/>
        <v>29</v>
      </c>
      <c r="C29" s="9">
        <f t="shared" si="36"/>
        <v>42933</v>
      </c>
      <c r="D29" s="9">
        <f t="shared" si="31"/>
        <v>42934</v>
      </c>
      <c r="E29" s="9">
        <f t="shared" si="31"/>
        <v>42935</v>
      </c>
      <c r="F29" s="9">
        <f t="shared" si="31"/>
        <v>42936</v>
      </c>
      <c r="G29" s="9">
        <f t="shared" si="31"/>
        <v>42937</v>
      </c>
      <c r="H29" s="9">
        <f t="shared" si="31"/>
        <v>42938</v>
      </c>
      <c r="I29" s="9">
        <f t="shared" si="31"/>
        <v>42939</v>
      </c>
      <c r="K29" s="17">
        <f t="shared" si="32"/>
        <v>34</v>
      </c>
      <c r="L29" s="9">
        <f t="shared" si="37"/>
        <v>42968</v>
      </c>
      <c r="M29" s="9">
        <f t="shared" si="33"/>
        <v>42969</v>
      </c>
      <c r="N29" s="9">
        <f t="shared" si="33"/>
        <v>42970</v>
      </c>
      <c r="O29" s="9">
        <f t="shared" si="33"/>
        <v>42971</v>
      </c>
      <c r="P29" s="9">
        <f t="shared" si="33"/>
        <v>42972</v>
      </c>
      <c r="Q29" s="9">
        <f t="shared" si="33"/>
        <v>42973</v>
      </c>
      <c r="R29" s="9">
        <f t="shared" si="33"/>
        <v>42974</v>
      </c>
      <c r="T29" s="17">
        <f t="shared" si="34"/>
        <v>38</v>
      </c>
      <c r="U29" s="9">
        <f t="shared" si="38"/>
        <v>42996</v>
      </c>
      <c r="V29" s="9">
        <f t="shared" si="35"/>
        <v>42997</v>
      </c>
      <c r="W29" s="9">
        <f t="shared" si="35"/>
        <v>42998</v>
      </c>
      <c r="X29" s="9">
        <f t="shared" si="35"/>
        <v>42999</v>
      </c>
      <c r="Y29" s="9">
        <f t="shared" si="35"/>
        <v>43000</v>
      </c>
      <c r="Z29" s="9">
        <f t="shared" si="35"/>
        <v>43001</v>
      </c>
      <c r="AA29" s="9">
        <f t="shared" si="35"/>
        <v>43002</v>
      </c>
    </row>
    <row r="30" spans="2:27" x14ac:dyDescent="0.25">
      <c r="B30" s="17">
        <f t="shared" si="30"/>
        <v>30</v>
      </c>
      <c r="C30" s="9">
        <f t="shared" si="36"/>
        <v>42940</v>
      </c>
      <c r="D30" s="9">
        <f t="shared" si="31"/>
        <v>42941</v>
      </c>
      <c r="E30" s="9">
        <f t="shared" si="31"/>
        <v>42942</v>
      </c>
      <c r="F30" s="9">
        <f t="shared" si="31"/>
        <v>42943</v>
      </c>
      <c r="G30" s="9">
        <f t="shared" si="31"/>
        <v>42944</v>
      </c>
      <c r="H30" s="9">
        <f t="shared" si="31"/>
        <v>42945</v>
      </c>
      <c r="I30" s="9">
        <f t="shared" si="31"/>
        <v>42946</v>
      </c>
      <c r="K30" s="17">
        <f t="shared" si="32"/>
        <v>35</v>
      </c>
      <c r="L30" s="9">
        <f t="shared" si="37"/>
        <v>42975</v>
      </c>
      <c r="M30" s="9">
        <f t="shared" si="33"/>
        <v>42976</v>
      </c>
      <c r="N30" s="9">
        <f t="shared" si="33"/>
        <v>42977</v>
      </c>
      <c r="O30" s="9">
        <f t="shared" si="33"/>
        <v>42978</v>
      </c>
      <c r="P30" s="9">
        <f t="shared" si="33"/>
        <v>42979</v>
      </c>
      <c r="Q30" s="9">
        <f t="shared" si="33"/>
        <v>42980</v>
      </c>
      <c r="R30" s="9">
        <f t="shared" si="33"/>
        <v>42981</v>
      </c>
      <c r="T30" s="17">
        <f t="shared" si="34"/>
        <v>39</v>
      </c>
      <c r="U30" s="9">
        <f t="shared" si="38"/>
        <v>43003</v>
      </c>
      <c r="V30" s="9">
        <f t="shared" si="35"/>
        <v>43004</v>
      </c>
      <c r="W30" s="9">
        <f t="shared" si="35"/>
        <v>43005</v>
      </c>
      <c r="X30" s="9">
        <f t="shared" si="35"/>
        <v>43006</v>
      </c>
      <c r="Y30" s="9">
        <f t="shared" si="35"/>
        <v>43007</v>
      </c>
      <c r="Z30" s="9">
        <f t="shared" si="35"/>
        <v>43008</v>
      </c>
      <c r="AA30" s="9">
        <f t="shared" si="35"/>
        <v>43009</v>
      </c>
    </row>
    <row r="31" spans="2:27" x14ac:dyDescent="0.25">
      <c r="C31" s="9">
        <f t="shared" si="36"/>
        <v>42947</v>
      </c>
      <c r="D31" s="9">
        <f t="shared" si="31"/>
        <v>42948</v>
      </c>
      <c r="E31" s="9">
        <f t="shared" si="31"/>
        <v>42949</v>
      </c>
      <c r="F31" s="9">
        <f t="shared" si="31"/>
        <v>42950</v>
      </c>
      <c r="G31" s="9">
        <f t="shared" si="31"/>
        <v>42951</v>
      </c>
      <c r="H31" s="9">
        <f t="shared" si="31"/>
        <v>42952</v>
      </c>
      <c r="I31" s="9">
        <f t="shared" si="31"/>
        <v>42953</v>
      </c>
      <c r="L31" s="9">
        <f t="shared" si="37"/>
        <v>42982</v>
      </c>
      <c r="M31" s="9">
        <f t="shared" si="33"/>
        <v>42983</v>
      </c>
      <c r="N31" s="9">
        <f t="shared" si="33"/>
        <v>42984</v>
      </c>
      <c r="O31" s="9">
        <f t="shared" si="33"/>
        <v>42985</v>
      </c>
      <c r="P31" s="9">
        <f t="shared" si="33"/>
        <v>42986</v>
      </c>
      <c r="Q31" s="9">
        <f t="shared" si="33"/>
        <v>42987</v>
      </c>
      <c r="R31" s="9">
        <f t="shared" si="33"/>
        <v>42988</v>
      </c>
      <c r="U31" s="9">
        <f t="shared" si="38"/>
        <v>43010</v>
      </c>
      <c r="V31" s="9">
        <f t="shared" si="35"/>
        <v>43011</v>
      </c>
      <c r="W31" s="9">
        <f t="shared" si="35"/>
        <v>43012</v>
      </c>
      <c r="X31" s="9">
        <f t="shared" si="35"/>
        <v>43013</v>
      </c>
      <c r="Y31" s="9">
        <f t="shared" si="35"/>
        <v>43014</v>
      </c>
      <c r="Z31" s="9">
        <f t="shared" si="35"/>
        <v>43015</v>
      </c>
      <c r="AA31" s="9">
        <f t="shared" si="35"/>
        <v>43016</v>
      </c>
    </row>
    <row r="34" spans="2:27" x14ac:dyDescent="0.25">
      <c r="C34" s="10">
        <f>DATE(YEAR(NeuJahr),10,1)</f>
        <v>43009</v>
      </c>
      <c r="D34" s="10"/>
      <c r="E34" s="10"/>
      <c r="F34" s="10"/>
      <c r="G34" s="10"/>
      <c r="H34" s="10"/>
      <c r="I34" s="10"/>
      <c r="L34" s="10">
        <f>DATE(YEAR(NeuJahr),11,1)</f>
        <v>43040</v>
      </c>
      <c r="M34" s="10"/>
      <c r="N34" s="10"/>
      <c r="O34" s="10"/>
      <c r="P34" s="10"/>
      <c r="Q34" s="10"/>
      <c r="R34" s="10"/>
      <c r="U34" s="10">
        <f>DATE(YEAR(NeuJahr),12,1)</f>
        <v>43070</v>
      </c>
      <c r="V34" s="10"/>
      <c r="W34" s="10"/>
      <c r="X34" s="10"/>
      <c r="Y34" s="10"/>
      <c r="Z34" s="10"/>
      <c r="AA34" s="10"/>
    </row>
    <row r="35" spans="2:27" x14ac:dyDescent="0.25">
      <c r="B35" s="16" t="s">
        <v>32</v>
      </c>
      <c r="C35" s="15" t="s">
        <v>23</v>
      </c>
      <c r="D35" s="15" t="s">
        <v>24</v>
      </c>
      <c r="E35" s="15" t="s">
        <v>25</v>
      </c>
      <c r="F35" s="15" t="s">
        <v>26</v>
      </c>
      <c r="G35" s="15" t="s">
        <v>27</v>
      </c>
      <c r="H35" s="15" t="s">
        <v>28</v>
      </c>
      <c r="I35" s="15" t="s">
        <v>29</v>
      </c>
      <c r="K35" s="16" t="s">
        <v>32</v>
      </c>
      <c r="L35" s="15" t="s">
        <v>23</v>
      </c>
      <c r="M35" s="15" t="s">
        <v>24</v>
      </c>
      <c r="N35" s="15" t="s">
        <v>25</v>
      </c>
      <c r="O35" s="15" t="s">
        <v>26</v>
      </c>
      <c r="P35" s="15" t="s">
        <v>27</v>
      </c>
      <c r="Q35" s="15" t="s">
        <v>28</v>
      </c>
      <c r="R35" s="15" t="s">
        <v>29</v>
      </c>
      <c r="T35" s="16" t="s">
        <v>32</v>
      </c>
      <c r="U35" s="15" t="s">
        <v>23</v>
      </c>
      <c r="V35" s="15" t="s">
        <v>24</v>
      </c>
      <c r="W35" s="15" t="s">
        <v>25</v>
      </c>
      <c r="X35" s="15" t="s">
        <v>26</v>
      </c>
      <c r="Y35" s="15" t="s">
        <v>27</v>
      </c>
      <c r="Z35" s="15" t="s">
        <v>28</v>
      </c>
      <c r="AA35" s="15" t="s">
        <v>29</v>
      </c>
    </row>
    <row r="36" spans="2:27" x14ac:dyDescent="0.25">
      <c r="B36" s="17">
        <f>WEEKNUM(C36,21)</f>
        <v>39</v>
      </c>
      <c r="C36" s="9">
        <f>MOD(COLUMN()-3,8)+$C$34-WEEKDAY($C$34,3)</f>
        <v>43003</v>
      </c>
      <c r="D36" s="9">
        <f>C36+1</f>
        <v>43004</v>
      </c>
      <c r="E36" s="9">
        <f t="shared" ref="E36:I36" si="39">D36+1</f>
        <v>43005</v>
      </c>
      <c r="F36" s="9">
        <f t="shared" si="39"/>
        <v>43006</v>
      </c>
      <c r="G36" s="9">
        <f t="shared" si="39"/>
        <v>43007</v>
      </c>
      <c r="H36" s="9">
        <f t="shared" si="39"/>
        <v>43008</v>
      </c>
      <c r="I36" s="9">
        <f t="shared" si="39"/>
        <v>43009</v>
      </c>
      <c r="K36" s="17">
        <f>WEEKNUM(L36,21)</f>
        <v>44</v>
      </c>
      <c r="L36" s="9">
        <f>MOD(COLUMN()-4,8)+$L$34-WEEKDAY($L$34,3)</f>
        <v>43038</v>
      </c>
      <c r="M36" s="9">
        <f>L36+1</f>
        <v>43039</v>
      </c>
      <c r="N36" s="9">
        <f t="shared" ref="N36:R36" si="40">M36+1</f>
        <v>43040</v>
      </c>
      <c r="O36" s="9">
        <f t="shared" si="40"/>
        <v>43041</v>
      </c>
      <c r="P36" s="9">
        <f t="shared" si="40"/>
        <v>43042</v>
      </c>
      <c r="Q36" s="9">
        <f t="shared" si="40"/>
        <v>43043</v>
      </c>
      <c r="R36" s="9">
        <f t="shared" si="40"/>
        <v>43044</v>
      </c>
      <c r="S36" s="9"/>
      <c r="T36" s="17">
        <f>WEEKNUM(U36,21)</f>
        <v>48</v>
      </c>
      <c r="U36" s="9">
        <f>MOD(COLUMN()-5,8)+$U$34-WEEKDAY($U$34,3)</f>
        <v>43066</v>
      </c>
      <c r="V36" s="9">
        <f>U36+1</f>
        <v>43067</v>
      </c>
      <c r="W36" s="9">
        <f t="shared" ref="W36:AA36" si="41">V36+1</f>
        <v>43068</v>
      </c>
      <c r="X36" s="9">
        <f t="shared" si="41"/>
        <v>43069</v>
      </c>
      <c r="Y36" s="9">
        <f t="shared" si="41"/>
        <v>43070</v>
      </c>
      <c r="Z36" s="9">
        <f t="shared" si="41"/>
        <v>43071</v>
      </c>
      <c r="AA36" s="9">
        <f t="shared" si="41"/>
        <v>43072</v>
      </c>
    </row>
    <row r="37" spans="2:27" x14ac:dyDescent="0.25">
      <c r="B37" s="17">
        <f t="shared" ref="B37:B40" si="42">WEEKNUM(C37,21)</f>
        <v>40</v>
      </c>
      <c r="C37" s="9">
        <f>C36+7</f>
        <v>43010</v>
      </c>
      <c r="D37" s="9">
        <f t="shared" ref="D37:I41" si="43">C37+1</f>
        <v>43011</v>
      </c>
      <c r="E37" s="9">
        <f t="shared" si="43"/>
        <v>43012</v>
      </c>
      <c r="F37" s="9">
        <f t="shared" si="43"/>
        <v>43013</v>
      </c>
      <c r="G37" s="9">
        <f t="shared" si="43"/>
        <v>43014</v>
      </c>
      <c r="H37" s="9">
        <f t="shared" si="43"/>
        <v>43015</v>
      </c>
      <c r="I37" s="9">
        <f t="shared" si="43"/>
        <v>43016</v>
      </c>
      <c r="K37" s="17">
        <f t="shared" ref="K37:K40" si="44">WEEKNUM(L37,21)</f>
        <v>45</v>
      </c>
      <c r="L37" s="9">
        <f>L36+7</f>
        <v>43045</v>
      </c>
      <c r="M37" s="9">
        <f t="shared" ref="M37:R41" si="45">L37+1</f>
        <v>43046</v>
      </c>
      <c r="N37" s="9">
        <f t="shared" si="45"/>
        <v>43047</v>
      </c>
      <c r="O37" s="9">
        <f t="shared" si="45"/>
        <v>43048</v>
      </c>
      <c r="P37" s="9">
        <f t="shared" si="45"/>
        <v>43049</v>
      </c>
      <c r="Q37" s="9">
        <f t="shared" si="45"/>
        <v>43050</v>
      </c>
      <c r="R37" s="9">
        <f t="shared" si="45"/>
        <v>43051</v>
      </c>
      <c r="S37" s="9"/>
      <c r="T37" s="17">
        <f t="shared" ref="T37:T40" si="46">WEEKNUM(U37,21)</f>
        <v>49</v>
      </c>
      <c r="U37" s="9">
        <f>U36+7</f>
        <v>43073</v>
      </c>
      <c r="V37" s="9">
        <f t="shared" ref="V37:AA41" si="47">U37+1</f>
        <v>43074</v>
      </c>
      <c r="W37" s="9">
        <f t="shared" si="47"/>
        <v>43075</v>
      </c>
      <c r="X37" s="9">
        <f t="shared" si="47"/>
        <v>43076</v>
      </c>
      <c r="Y37" s="9">
        <f t="shared" si="47"/>
        <v>43077</v>
      </c>
      <c r="Z37" s="9">
        <f t="shared" si="47"/>
        <v>43078</v>
      </c>
      <c r="AA37" s="9">
        <f t="shared" si="47"/>
        <v>43079</v>
      </c>
    </row>
    <row r="38" spans="2:27" x14ac:dyDescent="0.25">
      <c r="B38" s="17">
        <f t="shared" si="42"/>
        <v>41</v>
      </c>
      <c r="C38" s="9">
        <f t="shared" ref="C38:C41" si="48">C37+7</f>
        <v>43017</v>
      </c>
      <c r="D38" s="9">
        <f t="shared" si="43"/>
        <v>43018</v>
      </c>
      <c r="E38" s="9">
        <f t="shared" si="43"/>
        <v>43019</v>
      </c>
      <c r="F38" s="9">
        <f t="shared" si="43"/>
        <v>43020</v>
      </c>
      <c r="G38" s="9">
        <f t="shared" si="43"/>
        <v>43021</v>
      </c>
      <c r="H38" s="9">
        <f t="shared" si="43"/>
        <v>43022</v>
      </c>
      <c r="I38" s="9">
        <f t="shared" si="43"/>
        <v>43023</v>
      </c>
      <c r="J38" s="9"/>
      <c r="K38" s="17">
        <f t="shared" si="44"/>
        <v>46</v>
      </c>
      <c r="L38" s="9">
        <f t="shared" ref="L38:L41" si="49">L37+7</f>
        <v>43052</v>
      </c>
      <c r="M38" s="9">
        <f t="shared" si="45"/>
        <v>43053</v>
      </c>
      <c r="N38" s="9">
        <f t="shared" si="45"/>
        <v>43054</v>
      </c>
      <c r="O38" s="9">
        <f t="shared" si="45"/>
        <v>43055</v>
      </c>
      <c r="P38" s="9">
        <f t="shared" si="45"/>
        <v>43056</v>
      </c>
      <c r="Q38" s="9">
        <f t="shared" si="45"/>
        <v>43057</v>
      </c>
      <c r="R38" s="9">
        <f t="shared" si="45"/>
        <v>43058</v>
      </c>
      <c r="S38" s="9"/>
      <c r="T38" s="17">
        <f t="shared" si="46"/>
        <v>50</v>
      </c>
      <c r="U38" s="9">
        <f t="shared" ref="U38:U41" si="50">U37+7</f>
        <v>43080</v>
      </c>
      <c r="V38" s="9">
        <f t="shared" si="47"/>
        <v>43081</v>
      </c>
      <c r="W38" s="9">
        <f t="shared" si="47"/>
        <v>43082</v>
      </c>
      <c r="X38" s="9">
        <f t="shared" si="47"/>
        <v>43083</v>
      </c>
      <c r="Y38" s="9">
        <f t="shared" si="47"/>
        <v>43084</v>
      </c>
      <c r="Z38" s="9">
        <f t="shared" si="47"/>
        <v>43085</v>
      </c>
      <c r="AA38" s="9">
        <f t="shared" si="47"/>
        <v>43086</v>
      </c>
    </row>
    <row r="39" spans="2:27" x14ac:dyDescent="0.25">
      <c r="B39" s="17">
        <f t="shared" si="42"/>
        <v>42</v>
      </c>
      <c r="C39" s="9">
        <f t="shared" si="48"/>
        <v>43024</v>
      </c>
      <c r="D39" s="9">
        <f t="shared" si="43"/>
        <v>43025</v>
      </c>
      <c r="E39" s="9">
        <f t="shared" si="43"/>
        <v>43026</v>
      </c>
      <c r="F39" s="9">
        <f t="shared" si="43"/>
        <v>43027</v>
      </c>
      <c r="G39" s="9">
        <f t="shared" si="43"/>
        <v>43028</v>
      </c>
      <c r="H39" s="9">
        <f t="shared" si="43"/>
        <v>43029</v>
      </c>
      <c r="I39" s="9">
        <f t="shared" si="43"/>
        <v>43030</v>
      </c>
      <c r="J39" s="9"/>
      <c r="K39" s="17">
        <f t="shared" si="44"/>
        <v>47</v>
      </c>
      <c r="L39" s="9">
        <f t="shared" si="49"/>
        <v>43059</v>
      </c>
      <c r="M39" s="9">
        <f t="shared" si="45"/>
        <v>43060</v>
      </c>
      <c r="N39" s="9">
        <f t="shared" si="45"/>
        <v>43061</v>
      </c>
      <c r="O39" s="9">
        <f t="shared" si="45"/>
        <v>43062</v>
      </c>
      <c r="P39" s="9">
        <f t="shared" si="45"/>
        <v>43063</v>
      </c>
      <c r="Q39" s="9">
        <f t="shared" si="45"/>
        <v>43064</v>
      </c>
      <c r="R39" s="9">
        <f t="shared" si="45"/>
        <v>43065</v>
      </c>
      <c r="S39" s="9"/>
      <c r="T39" s="17">
        <f t="shared" si="46"/>
        <v>51</v>
      </c>
      <c r="U39" s="9">
        <f t="shared" si="50"/>
        <v>43087</v>
      </c>
      <c r="V39" s="9">
        <f t="shared" si="47"/>
        <v>43088</v>
      </c>
      <c r="W39" s="9">
        <f t="shared" si="47"/>
        <v>43089</v>
      </c>
      <c r="X39" s="9">
        <f t="shared" si="47"/>
        <v>43090</v>
      </c>
      <c r="Y39" s="9">
        <f t="shared" si="47"/>
        <v>43091</v>
      </c>
      <c r="Z39" s="9">
        <f t="shared" si="47"/>
        <v>43092</v>
      </c>
      <c r="AA39" s="9">
        <f t="shared" si="47"/>
        <v>43093</v>
      </c>
    </row>
    <row r="40" spans="2:27" x14ac:dyDescent="0.25">
      <c r="B40" s="17">
        <f t="shared" si="42"/>
        <v>43</v>
      </c>
      <c r="C40" s="9">
        <f t="shared" si="48"/>
        <v>43031</v>
      </c>
      <c r="D40" s="9">
        <f t="shared" si="43"/>
        <v>43032</v>
      </c>
      <c r="E40" s="9">
        <f t="shared" si="43"/>
        <v>43033</v>
      </c>
      <c r="F40" s="9">
        <f t="shared" si="43"/>
        <v>43034</v>
      </c>
      <c r="G40" s="9">
        <f t="shared" si="43"/>
        <v>43035</v>
      </c>
      <c r="H40" s="9">
        <f t="shared" si="43"/>
        <v>43036</v>
      </c>
      <c r="I40" s="9">
        <f t="shared" si="43"/>
        <v>43037</v>
      </c>
      <c r="J40" s="9"/>
      <c r="K40" s="17">
        <f t="shared" si="44"/>
        <v>48</v>
      </c>
      <c r="L40" s="9">
        <f t="shared" si="49"/>
        <v>43066</v>
      </c>
      <c r="M40" s="9">
        <f t="shared" si="45"/>
        <v>43067</v>
      </c>
      <c r="N40" s="9">
        <f t="shared" si="45"/>
        <v>43068</v>
      </c>
      <c r="O40" s="9">
        <f t="shared" si="45"/>
        <v>43069</v>
      </c>
      <c r="P40" s="9">
        <f t="shared" si="45"/>
        <v>43070</v>
      </c>
      <c r="Q40" s="9">
        <f t="shared" si="45"/>
        <v>43071</v>
      </c>
      <c r="R40" s="9">
        <f t="shared" si="45"/>
        <v>43072</v>
      </c>
      <c r="S40" s="9"/>
      <c r="T40" s="17">
        <f t="shared" si="46"/>
        <v>52</v>
      </c>
      <c r="U40" s="9">
        <f t="shared" si="50"/>
        <v>43094</v>
      </c>
      <c r="V40" s="9">
        <f t="shared" si="47"/>
        <v>43095</v>
      </c>
      <c r="W40" s="9">
        <f t="shared" si="47"/>
        <v>43096</v>
      </c>
      <c r="X40" s="9">
        <f t="shared" si="47"/>
        <v>43097</v>
      </c>
      <c r="Y40" s="9">
        <f t="shared" si="47"/>
        <v>43098</v>
      </c>
      <c r="Z40" s="9">
        <f t="shared" si="47"/>
        <v>43099</v>
      </c>
      <c r="AA40" s="9">
        <f t="shared" si="47"/>
        <v>43100</v>
      </c>
    </row>
    <row r="41" spans="2:27" x14ac:dyDescent="0.25">
      <c r="C41" s="9">
        <f t="shared" si="48"/>
        <v>43038</v>
      </c>
      <c r="D41" s="9">
        <f t="shared" si="43"/>
        <v>43039</v>
      </c>
      <c r="E41" s="9">
        <f t="shared" si="43"/>
        <v>43040</v>
      </c>
      <c r="F41" s="9">
        <f t="shared" si="43"/>
        <v>43041</v>
      </c>
      <c r="G41" s="9">
        <f t="shared" si="43"/>
        <v>43042</v>
      </c>
      <c r="H41" s="9">
        <f t="shared" si="43"/>
        <v>43043</v>
      </c>
      <c r="I41" s="9">
        <f t="shared" si="43"/>
        <v>43044</v>
      </c>
      <c r="J41" s="9"/>
      <c r="L41" s="9">
        <f t="shared" si="49"/>
        <v>43073</v>
      </c>
      <c r="M41" s="9">
        <f t="shared" si="45"/>
        <v>43074</v>
      </c>
      <c r="N41" s="9">
        <f t="shared" si="45"/>
        <v>43075</v>
      </c>
      <c r="O41" s="9">
        <f t="shared" si="45"/>
        <v>43076</v>
      </c>
      <c r="P41" s="9">
        <f t="shared" si="45"/>
        <v>43077</v>
      </c>
      <c r="Q41" s="9">
        <f t="shared" si="45"/>
        <v>43078</v>
      </c>
      <c r="R41" s="9">
        <f t="shared" si="45"/>
        <v>43079</v>
      </c>
      <c r="S41" s="9"/>
      <c r="U41" s="9">
        <f t="shared" si="50"/>
        <v>43101</v>
      </c>
      <c r="V41" s="9">
        <f t="shared" si="47"/>
        <v>43102</v>
      </c>
      <c r="W41" s="9">
        <f t="shared" si="47"/>
        <v>43103</v>
      </c>
      <c r="X41" s="9">
        <f t="shared" si="47"/>
        <v>43104</v>
      </c>
      <c r="Y41" s="9">
        <f t="shared" si="47"/>
        <v>43105</v>
      </c>
      <c r="Z41" s="9">
        <f t="shared" si="47"/>
        <v>43106</v>
      </c>
      <c r="AA41" s="9">
        <f t="shared" si="47"/>
        <v>43107</v>
      </c>
    </row>
  </sheetData>
  <conditionalFormatting sqref="C6:I11">
    <cfRule type="expression" dxfId="38" priority="34">
      <formula>WEEKDAY(C6,2)=7</formula>
    </cfRule>
    <cfRule type="expression" dxfId="37" priority="35">
      <formula>WEEKDAY(C6,2)=6</formula>
    </cfRule>
    <cfRule type="expression" dxfId="36" priority="36">
      <formula>MONTH(C6)&lt;&gt;MONTH($C$4)</formula>
    </cfRule>
  </conditionalFormatting>
  <conditionalFormatting sqref="L6:S11">
    <cfRule type="expression" dxfId="35" priority="31">
      <formula>WEEKDAY(L6,2)=7</formula>
    </cfRule>
    <cfRule type="expression" dxfId="34" priority="32">
      <formula>WEEKDAY(L6,2)=6</formula>
    </cfRule>
    <cfRule type="expression" dxfId="33" priority="33">
      <formula>MONTH(L6)&lt;&gt;MONTH($L$4)</formula>
    </cfRule>
  </conditionalFormatting>
  <conditionalFormatting sqref="U6:AA11">
    <cfRule type="expression" dxfId="32" priority="28">
      <formula>WEEKDAY(U6,2)=7</formula>
    </cfRule>
    <cfRule type="expression" dxfId="31" priority="29">
      <formula>WEEKDAY(U6,2)=6</formula>
    </cfRule>
    <cfRule type="expression" dxfId="30" priority="30">
      <formula>MONTH(U6)&lt;&gt;MONTH($U$4)</formula>
    </cfRule>
  </conditionalFormatting>
  <conditionalFormatting sqref="C16:I21">
    <cfRule type="expression" dxfId="29" priority="25">
      <formula>WEEKDAY(C16,2)=7</formula>
    </cfRule>
    <cfRule type="expression" dxfId="28" priority="26">
      <formula>WEEKDAY(C16,2)=6</formula>
    </cfRule>
    <cfRule type="expression" dxfId="27" priority="27">
      <formula>MONTH(C16)&lt;&gt;MONTH($C$14)</formula>
    </cfRule>
  </conditionalFormatting>
  <conditionalFormatting sqref="L16:R21">
    <cfRule type="expression" dxfId="26" priority="22">
      <formula>WEEKDAY(L16,2)=7</formula>
    </cfRule>
    <cfRule type="expression" dxfId="25" priority="23">
      <formula>WEEKDAY(L16,2)=6</formula>
    </cfRule>
    <cfRule type="expression" dxfId="24" priority="24">
      <formula>MONTH(L16)&lt;&gt;MONTH($L$14)</formula>
    </cfRule>
  </conditionalFormatting>
  <conditionalFormatting sqref="U16:AA21">
    <cfRule type="expression" dxfId="23" priority="19">
      <formula>WEEKDAY(U16,2)=7</formula>
    </cfRule>
    <cfRule type="expression" dxfId="22" priority="20">
      <formula>WEEKDAY(U16,2)=6</formula>
    </cfRule>
    <cfRule type="expression" dxfId="21" priority="21">
      <formula>MONTH(U16)&lt;&gt;MONTH($U$14)</formula>
    </cfRule>
  </conditionalFormatting>
  <conditionalFormatting sqref="C26:I31">
    <cfRule type="expression" dxfId="20" priority="16">
      <formula>WEEKDAY(C26,2)=7</formula>
    </cfRule>
    <cfRule type="expression" dxfId="19" priority="17">
      <formula>WEEKDAY(C26,2)=6</formula>
    </cfRule>
    <cfRule type="expression" dxfId="18" priority="18">
      <formula>MONTH(C26)&lt;&gt;MONTH($C$24)</formula>
    </cfRule>
  </conditionalFormatting>
  <conditionalFormatting sqref="L26:R31">
    <cfRule type="expression" dxfId="17" priority="13">
      <formula>WEEKDAY(L26,2)=7</formula>
    </cfRule>
    <cfRule type="expression" dxfId="16" priority="14">
      <formula>WEEKDAY(L26,2)=6</formula>
    </cfRule>
    <cfRule type="expression" dxfId="15" priority="15">
      <formula>MONTH(L26)&lt;&gt;MONTH($L$24)</formula>
    </cfRule>
  </conditionalFormatting>
  <conditionalFormatting sqref="U26:AA31">
    <cfRule type="expression" dxfId="14" priority="10">
      <formula>WEEKDAY(U26,2)=7</formula>
    </cfRule>
    <cfRule type="expression" dxfId="13" priority="11">
      <formula>WEEKDAY(U26,2)=6</formula>
    </cfRule>
    <cfRule type="expression" dxfId="12" priority="12">
      <formula>MONTH(U26)&lt;&gt;MONTH($U$24)</formula>
    </cfRule>
  </conditionalFormatting>
  <conditionalFormatting sqref="C38:J41 C36:I37">
    <cfRule type="expression" dxfId="11" priority="7">
      <formula>WEEKDAY(C36,2)=7</formula>
    </cfRule>
    <cfRule type="expression" dxfId="10" priority="8">
      <formula>WEEKDAY(C36,2)=6</formula>
    </cfRule>
    <cfRule type="expression" dxfId="9" priority="9">
      <formula>MONTH(C36)&lt;&gt;MONTH($C$34)</formula>
    </cfRule>
  </conditionalFormatting>
  <conditionalFormatting sqref="L36:S41">
    <cfRule type="expression" dxfId="8" priority="4">
      <formula>WEEKDAY(L36,2)=7</formula>
    </cfRule>
    <cfRule type="expression" dxfId="7" priority="5">
      <formula>WEEKDAY(L36,2)=6</formula>
    </cfRule>
    <cfRule type="expression" dxfId="6" priority="6">
      <formula>MONTH(L36)&lt;&gt;MONTH($L$34)</formula>
    </cfRule>
  </conditionalFormatting>
  <conditionalFormatting sqref="U36:AA41">
    <cfRule type="expression" dxfId="5" priority="1">
      <formula>WEEKDAY(U36,2)=7</formula>
    </cfRule>
    <cfRule type="expression" dxfId="4" priority="2">
      <formula>WEEKDAY(U36,2)=6</formula>
    </cfRule>
    <cfRule type="expression" dxfId="3" priority="3">
      <formula>MONTH(U36)&lt;&gt;MONTH($U$34)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10"/>
  <sheetViews>
    <sheetView workbookViewId="0">
      <selection activeCell="F3" sqref="F3"/>
    </sheetView>
  </sheetViews>
  <sheetFormatPr baseColWidth="10" defaultRowHeight="15" x14ac:dyDescent="0.25"/>
  <cols>
    <col min="1" max="1" width="4" bestFit="1" customWidth="1"/>
    <col min="5" max="5" width="25.42578125" bestFit="1" customWidth="1"/>
    <col min="6" max="6" width="5.7109375" customWidth="1"/>
  </cols>
  <sheetData>
    <row r="1" spans="1:8" x14ac:dyDescent="0.25">
      <c r="A1" t="s">
        <v>18</v>
      </c>
      <c r="B1" t="s">
        <v>0</v>
      </c>
      <c r="E1" t="s">
        <v>21</v>
      </c>
      <c r="F1">
        <f>COUNT(A:A)</f>
        <v>9</v>
      </c>
    </row>
    <row r="2" spans="1:8" x14ac:dyDescent="0.25">
      <c r="A2" s="22">
        <v>0</v>
      </c>
      <c r="B2" s="23" t="s">
        <v>11</v>
      </c>
      <c r="C2" s="24" t="s">
        <v>2</v>
      </c>
    </row>
    <row r="3" spans="1:8" x14ac:dyDescent="0.25">
      <c r="A3" s="22">
        <v>1</v>
      </c>
      <c r="B3" s="23" t="s">
        <v>12</v>
      </c>
      <c r="C3" s="24" t="s">
        <v>3</v>
      </c>
      <c r="E3" s="21" t="str">
        <f>"Start "&amp;TEXT(Jahreskalender!NeuJahr,"T.T.JJJJ")&amp;" RW: "</f>
        <v xml:space="preserve">Start 1.1.2017 RW: </v>
      </c>
      <c r="F3" s="22"/>
      <c r="G3" s="23" t="str">
        <f>IF(F3&gt;0,VLOOKUP($F$3,$A$2:$C$10,2),"")</f>
        <v/>
      </c>
      <c r="H3" s="24" t="str">
        <f>IF(G3&gt;"",VLOOKUP($F$3,$A$2:$C$10,3),"")</f>
        <v/>
      </c>
    </row>
    <row r="4" spans="1:8" x14ac:dyDescent="0.25">
      <c r="A4" s="22">
        <v>2</v>
      </c>
      <c r="B4" s="23" t="s">
        <v>13</v>
      </c>
      <c r="C4" s="24" t="s">
        <v>4</v>
      </c>
      <c r="E4" s="21" t="s">
        <v>35</v>
      </c>
      <c r="F4">
        <f>WEEKNUM(DATE(YEAR(Jahreskalender!NeuJahr),12,31),21)</f>
        <v>52</v>
      </c>
    </row>
    <row r="5" spans="1:8" x14ac:dyDescent="0.25">
      <c r="A5" s="22">
        <v>3</v>
      </c>
      <c r="B5" s="23" t="s">
        <v>1</v>
      </c>
      <c r="C5" s="24" t="s">
        <v>5</v>
      </c>
    </row>
    <row r="6" spans="1:8" x14ac:dyDescent="0.25">
      <c r="A6" s="22">
        <v>4</v>
      </c>
      <c r="B6" s="23" t="s">
        <v>14</v>
      </c>
      <c r="C6" s="24" t="s">
        <v>6</v>
      </c>
    </row>
    <row r="7" spans="1:8" x14ac:dyDescent="0.25">
      <c r="A7" s="22">
        <v>5</v>
      </c>
      <c r="B7" s="23" t="s">
        <v>15</v>
      </c>
      <c r="C7" s="24" t="s">
        <v>7</v>
      </c>
    </row>
    <row r="8" spans="1:8" x14ac:dyDescent="0.25">
      <c r="A8" s="22">
        <v>6</v>
      </c>
      <c r="B8" s="23" t="s">
        <v>16</v>
      </c>
      <c r="C8" s="24" t="s">
        <v>8</v>
      </c>
    </row>
    <row r="9" spans="1:8" x14ac:dyDescent="0.25">
      <c r="A9" s="22">
        <v>7</v>
      </c>
      <c r="B9" s="23" t="s">
        <v>17</v>
      </c>
      <c r="C9" s="24" t="s">
        <v>9</v>
      </c>
    </row>
    <row r="10" spans="1:8" x14ac:dyDescent="0.25">
      <c r="A10" s="22">
        <v>8</v>
      </c>
      <c r="B10" s="23" t="s">
        <v>12</v>
      </c>
      <c r="C10" s="24" t="s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Reinigungsplan</vt:lpstr>
      <vt:lpstr>Jahresplan Farbe</vt:lpstr>
      <vt:lpstr>Jahreskalender</vt:lpstr>
      <vt:lpstr>Mieter</vt:lpstr>
      <vt:lpstr>AMP</vt:lpstr>
      <vt:lpstr>Jahr_2014</vt:lpstr>
      <vt:lpstr>Jahreskalender!Legende</vt:lpstr>
      <vt:lpstr>Legende</vt:lpstr>
      <vt:lpstr>Mieter</vt:lpstr>
      <vt:lpstr>Jahreskalender!NeuJahr</vt:lpstr>
      <vt:lpstr>NeuJahr</vt:lpstr>
      <vt:lpstr>RWStart</vt:lpstr>
      <vt:lpstr>Jahreskalender!Start</vt:lpstr>
      <vt:lpstr>Start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 @ GMG-CC.de</dc:creator>
  <cp:lastModifiedBy>G.Mumme@PC-Hilfe-Nord.de</cp:lastModifiedBy>
  <dcterms:created xsi:type="dcterms:W3CDTF">2013-07-15T22:03:45Z</dcterms:created>
  <dcterms:modified xsi:type="dcterms:W3CDTF">2017-07-16T18:14:43Z</dcterms:modified>
</cp:coreProperties>
</file>