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 E•I•S - Sammler\_Datum &amp; Zeit\Nullwerte ausblenden\"/>
    </mc:Choice>
  </mc:AlternateContent>
  <bookViews>
    <workbookView xWindow="240" yWindow="45" windowWidth="24780" windowHeight="12405"/>
  </bookViews>
  <sheets>
    <sheet name="Tabelle1" sheetId="1" r:id="rId1"/>
  </sheets>
  <definedNames>
    <definedName name="DatenBereich">Tabelle1!$B$6:$D$36</definedName>
    <definedName name="SollZeit">Tabelle1!$F$3</definedName>
  </definedNames>
  <calcPr calcId="152511" concurrentCalc="0"/>
</workbook>
</file>

<file path=xl/calcChain.xml><?xml version="1.0" encoding="utf-8"?>
<calcChain xmlns="http://schemas.openxmlformats.org/spreadsheetml/2006/main">
  <c r="E33" i="1" l="1"/>
  <c r="E32" i="1"/>
  <c r="E30" i="1"/>
  <c r="E29" i="1"/>
  <c r="E22" i="1"/>
  <c r="E20" i="1"/>
  <c r="E28" i="1"/>
  <c r="F29" i="1"/>
  <c r="G29" i="1"/>
  <c r="H29" i="1"/>
  <c r="E21" i="1"/>
  <c r="E23" i="1"/>
  <c r="E24" i="1"/>
  <c r="E25" i="1"/>
  <c r="E26" i="1"/>
  <c r="E27" i="1"/>
  <c r="E31" i="1"/>
  <c r="E34" i="1"/>
  <c r="E35" i="1"/>
  <c r="E36" i="1"/>
  <c r="E14" i="1"/>
  <c r="F14" i="1"/>
  <c r="G14" i="1"/>
  <c r="F10" i="1"/>
  <c r="G10" i="1"/>
  <c r="F12" i="1"/>
  <c r="G12" i="1"/>
  <c r="G22" i="1"/>
  <c r="G26" i="1"/>
  <c r="F30" i="1"/>
  <c r="G30" i="1"/>
  <c r="F32" i="1"/>
  <c r="G32" i="1"/>
  <c r="G34" i="1"/>
  <c r="G36" i="1"/>
  <c r="E6" i="1"/>
  <c r="G6" i="1"/>
  <c r="E7" i="1"/>
  <c r="F7" i="1"/>
  <c r="E8" i="1"/>
  <c r="F8" i="1"/>
  <c r="H8" i="1"/>
  <c r="A7" i="1"/>
  <c r="A8" i="1"/>
  <c r="E9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E10" i="1"/>
  <c r="E11" i="1"/>
  <c r="F11" i="1"/>
  <c r="H11" i="1"/>
  <c r="E12" i="1"/>
  <c r="E13" i="1"/>
  <c r="G13" i="1"/>
  <c r="E15" i="1"/>
  <c r="E16" i="1"/>
  <c r="F16" i="1"/>
  <c r="H16" i="1"/>
  <c r="E17" i="1"/>
  <c r="G17" i="1"/>
  <c r="E18" i="1"/>
  <c r="F18" i="1"/>
  <c r="H18" i="1"/>
  <c r="E19" i="1"/>
  <c r="F20" i="1"/>
  <c r="G20" i="1"/>
  <c r="G21" i="1"/>
  <c r="F22" i="1"/>
  <c r="G23" i="1"/>
  <c r="F24" i="1"/>
  <c r="H24" i="1"/>
  <c r="F26" i="1"/>
  <c r="H26" i="1"/>
  <c r="F28" i="1"/>
  <c r="G28" i="1"/>
  <c r="G31" i="1"/>
  <c r="G33" i="1"/>
  <c r="F34" i="1"/>
  <c r="G35" i="1"/>
  <c r="F36" i="1"/>
  <c r="H7" i="1"/>
  <c r="H10" i="1"/>
  <c r="H12" i="1"/>
  <c r="H13" i="1"/>
  <c r="H14" i="1"/>
  <c r="H22" i="1"/>
  <c r="H30" i="1"/>
  <c r="F31" i="1"/>
  <c r="H31" i="1"/>
  <c r="H32" i="1"/>
  <c r="H33" i="1"/>
  <c r="H34" i="1"/>
  <c r="H35" i="1"/>
  <c r="H36" i="1"/>
  <c r="H6" i="1"/>
  <c r="B3" i="1"/>
  <c r="H28" i="1"/>
  <c r="G24" i="1"/>
  <c r="H20" i="1"/>
  <c r="G18" i="1"/>
  <c r="A36" i="1"/>
  <c r="A34" i="1"/>
  <c r="A35" i="1"/>
  <c r="G16" i="1"/>
  <c r="G8" i="1"/>
  <c r="F35" i="1"/>
  <c r="F27" i="1"/>
  <c r="H27" i="1"/>
  <c r="F23" i="1"/>
  <c r="H23" i="1"/>
  <c r="F19" i="1"/>
  <c r="H19" i="1"/>
  <c r="F15" i="1"/>
  <c r="G15" i="1"/>
  <c r="F6" i="1"/>
  <c r="E37" i="1"/>
  <c r="H15" i="1"/>
  <c r="G11" i="1"/>
  <c r="G7" i="1"/>
  <c r="F13" i="1"/>
  <c r="F9" i="1"/>
  <c r="H9" i="1"/>
  <c r="F33" i="1"/>
  <c r="F25" i="1"/>
  <c r="F21" i="1"/>
  <c r="H21" i="1"/>
  <c r="F17" i="1"/>
  <c r="H17" i="1"/>
  <c r="H25" i="1"/>
  <c r="G25" i="1"/>
  <c r="G27" i="1"/>
  <c r="G19" i="1"/>
  <c r="F37" i="1"/>
  <c r="G9" i="1"/>
  <c r="G37" i="1"/>
  <c r="H37" i="1"/>
</calcChain>
</file>

<file path=xl/sharedStrings.xml><?xml version="1.0" encoding="utf-8"?>
<sst xmlns="http://schemas.openxmlformats.org/spreadsheetml/2006/main" count="13" uniqueCount="12">
  <si>
    <t>Monat:</t>
  </si>
  <si>
    <t>Datum</t>
  </si>
  <si>
    <t>kommt</t>
  </si>
  <si>
    <t>geht</t>
  </si>
  <si>
    <t>Pause</t>
  </si>
  <si>
    <t>Arbeitszeit</t>
  </si>
  <si>
    <t xml:space="preserve">Monatssumme </t>
  </si>
  <si>
    <t>Soll</t>
  </si>
  <si>
    <t>Soll:</t>
  </si>
  <si>
    <t>Stundenabrechnung für</t>
  </si>
  <si>
    <t>Hugo Hurtig</t>
  </si>
  <si>
    <t>Differenz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</si>
</sst>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[$-407]mmmm\ yy;@"/>
    <numFmt numFmtId="165" formatCode="[h]:mm"/>
    <numFmt numFmtId="166" formatCode="hh:mm;;"/>
    <numFmt numFmtId="167" formatCode="0.00&quot; Std.&quot;;[Red]\-\ 0.00&quot; Std.&quot;"/>
    <numFmt numFmtId="168" formatCode="[hh]:mm&quot; Std.&quot;"/>
    <numFmt numFmtId="169" formatCode="[hh]:mm&quot; Std.&quot;;;"/>
    <numFmt numFmtId="170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indent="1"/>
    </xf>
    <xf numFmtId="167" fontId="0" fillId="0" borderId="0" xfId="0" applyNumberFormat="1" applyAlignment="1">
      <alignment horizontal="right"/>
    </xf>
    <xf numFmtId="0" fontId="3" fillId="0" borderId="2" xfId="0" applyFont="1" applyBorder="1"/>
    <xf numFmtId="165" fontId="3" fillId="0" borderId="2" xfId="0" applyNumberFormat="1" applyFont="1" applyBorder="1"/>
    <xf numFmtId="167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0" fontId="0" fillId="2" borderId="1" xfId="0" applyFill="1" applyBorder="1" applyAlignment="1">
      <alignment horizontal="center"/>
    </xf>
    <xf numFmtId="0" fontId="2" fillId="0" borderId="0" xfId="0" applyFont="1" applyAlignment="1">
      <alignment horizontal="right" indent="1"/>
    </xf>
    <xf numFmtId="0" fontId="2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168" fontId="0" fillId="0" borderId="0" xfId="0" applyNumberFormat="1" applyAlignment="1" applyProtection="1">
      <alignment horizontal="left"/>
      <protection locked="0"/>
    </xf>
    <xf numFmtId="169" fontId="3" fillId="0" borderId="2" xfId="0" applyNumberFormat="1" applyFont="1" applyBorder="1" applyAlignment="1" applyProtection="1">
      <alignment horizontal="right"/>
      <protection locked="0"/>
    </xf>
    <xf numFmtId="2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/>
    <xf numFmtId="166" fontId="0" fillId="0" borderId="1" xfId="0" applyNumberFormat="1" applyBorder="1" applyProtection="1">
      <protection locked="0"/>
    </xf>
    <xf numFmtId="167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20" fontId="0" fillId="0" borderId="0" xfId="0" applyNumberFormat="1"/>
    <xf numFmtId="20" fontId="0" fillId="0" borderId="1" xfId="0" applyNumberFormat="1" applyBorder="1"/>
    <xf numFmtId="170" fontId="0" fillId="0" borderId="0" xfId="0" applyNumberFormat="1"/>
    <xf numFmtId="170" fontId="1" fillId="0" borderId="0" xfId="0" applyNumberFormat="1" applyFont="1"/>
    <xf numFmtId="170" fontId="0" fillId="2" borderId="1" xfId="0" applyNumberFormat="1" applyFill="1" applyBorder="1" applyAlignment="1">
      <alignment horizontal="center"/>
    </xf>
    <xf numFmtId="170" fontId="0" fillId="0" borderId="0" xfId="0" applyNumberFormat="1" applyProtection="1">
      <protection locked="0"/>
    </xf>
    <xf numFmtId="170" fontId="0" fillId="0" borderId="1" xfId="0" applyNumberFormat="1" applyBorder="1"/>
    <xf numFmtId="170" fontId="3" fillId="0" borderId="2" xfId="0" applyNumberFormat="1" applyFont="1" applyBorder="1"/>
  </cellXfs>
  <cellStyles count="1">
    <cellStyle name="Standard" xfId="0" builtinId="0"/>
  </cellStyles>
  <dxfs count="3">
    <dxf>
      <font>
        <color theme="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8"/>
  <sheetViews>
    <sheetView tabSelected="1" workbookViewId="0">
      <selection activeCell="F8" sqref="F8"/>
    </sheetView>
  </sheetViews>
  <sheetFormatPr baseColWidth="10" defaultRowHeight="15" x14ac:dyDescent="0.25"/>
  <cols>
    <col min="1" max="1" width="26.85546875" style="27" bestFit="1" customWidth="1"/>
    <col min="5" max="5" width="10.7109375" bestFit="1" customWidth="1"/>
    <col min="6" max="6" width="9.42578125" bestFit="1" customWidth="1"/>
    <col min="7" max="7" width="9.5703125" bestFit="1" customWidth="1"/>
    <col min="8" max="8" width="9.28515625" style="3" bestFit="1" customWidth="1"/>
  </cols>
  <sheetData>
    <row r="1" spans="1:8" ht="21" x14ac:dyDescent="0.35">
      <c r="C1" s="14" t="s">
        <v>9</v>
      </c>
      <c r="D1" s="15" t="s">
        <v>10</v>
      </c>
    </row>
    <row r="3" spans="1:8" x14ac:dyDescent="0.25">
      <c r="A3" s="28" t="s">
        <v>0</v>
      </c>
      <c r="B3" s="1">
        <f>A6</f>
        <v>41671</v>
      </c>
      <c r="E3" s="4" t="s">
        <v>8</v>
      </c>
      <c r="F3" s="17">
        <v>0.32500000000000001</v>
      </c>
    </row>
    <row r="5" spans="1:8" ht="15.75" thickBot="1" x14ac:dyDescent="0.3">
      <c r="A5" s="29" t="s">
        <v>1</v>
      </c>
      <c r="B5" s="13" t="s">
        <v>2</v>
      </c>
      <c r="C5" s="13" t="s">
        <v>3</v>
      </c>
      <c r="D5" s="13" t="s">
        <v>4</v>
      </c>
      <c r="E5" s="13" t="s">
        <v>5</v>
      </c>
      <c r="F5" s="13" t="s">
        <v>7</v>
      </c>
      <c r="G5" s="16" t="s">
        <v>11</v>
      </c>
      <c r="H5" s="16" t="s">
        <v>11</v>
      </c>
    </row>
    <row r="6" spans="1:8" x14ac:dyDescent="0.25">
      <c r="A6" s="30">
        <v>41671</v>
      </c>
      <c r="B6" s="10"/>
      <c r="C6" s="10"/>
      <c r="D6" s="10"/>
      <c r="E6" s="2">
        <f>C6-B6-D6</f>
        <v>0</v>
      </c>
      <c r="F6" s="12">
        <f t="shared" ref="F6:F36" si="0">IF(AND(SollZeit&lt;1,E6&gt;0),SollZeit,0)</f>
        <v>0</v>
      </c>
      <c r="G6" s="5" t="str">
        <f>IF(E6&gt;0,(E6-F6)*24,"")</f>
        <v/>
      </c>
      <c r="H6" s="3" t="str">
        <f t="shared" ref="H6:H36" si="1">IF(B6="","",IF(E6-F6&lt;0,"- ","+ ")&amp;TEXT(ABS(E6-F6),"hh:mm"))</f>
        <v/>
      </c>
    </row>
    <row r="7" spans="1:8" x14ac:dyDescent="0.25">
      <c r="A7" s="27">
        <f>A6+1</f>
        <v>41672</v>
      </c>
      <c r="B7" s="10"/>
      <c r="C7" s="10"/>
      <c r="D7" s="10"/>
      <c r="E7" s="2">
        <f>C7-B7-D7</f>
        <v>0</v>
      </c>
      <c r="F7" s="12">
        <f t="shared" si="0"/>
        <v>0</v>
      </c>
      <c r="G7" s="5" t="str">
        <f t="shared" ref="G7:G36" si="2">IF(E7&gt;0,(E7-F7)*24,"")</f>
        <v/>
      </c>
      <c r="H7" s="3" t="str">
        <f t="shared" si="1"/>
        <v/>
      </c>
    </row>
    <row r="8" spans="1:8" x14ac:dyDescent="0.25">
      <c r="A8" s="27">
        <f t="shared" ref="A8:A33" si="3">A7+1</f>
        <v>41673</v>
      </c>
      <c r="B8" s="11">
        <v>0.3125</v>
      </c>
      <c r="C8" s="11">
        <v>0.68055555555555547</v>
      </c>
      <c r="D8" s="11">
        <v>2.0833333333333332E-2</v>
      </c>
      <c r="E8" s="2">
        <f>C8-B8-D8</f>
        <v>0.34722222222222215</v>
      </c>
      <c r="F8" s="12">
        <f t="shared" si="0"/>
        <v>0.32500000000000001</v>
      </c>
      <c r="G8" s="5">
        <f t="shared" si="2"/>
        <v>0.53333333333333144</v>
      </c>
      <c r="H8" s="3" t="str">
        <f t="shared" si="1"/>
        <v>+ 00:32</v>
      </c>
    </row>
    <row r="9" spans="1:8" x14ac:dyDescent="0.25">
      <c r="A9" s="27">
        <f t="shared" si="3"/>
        <v>41674</v>
      </c>
      <c r="B9" s="11">
        <v>0.3125</v>
      </c>
      <c r="C9" s="11">
        <v>0.68055555555555547</v>
      </c>
      <c r="D9" s="11">
        <v>3.125E-2</v>
      </c>
      <c r="E9" s="2">
        <f>C9-B9-D9</f>
        <v>0.33680555555555547</v>
      </c>
      <c r="F9" s="12">
        <f t="shared" si="0"/>
        <v>0.32500000000000001</v>
      </c>
      <c r="G9" s="5">
        <f t="shared" si="2"/>
        <v>0.28333333333333099</v>
      </c>
      <c r="H9" s="3" t="str">
        <f t="shared" si="1"/>
        <v>+ 00:17</v>
      </c>
    </row>
    <row r="10" spans="1:8" x14ac:dyDescent="0.25">
      <c r="A10" s="27">
        <f t="shared" si="3"/>
        <v>41675</v>
      </c>
      <c r="B10" s="11">
        <v>0.29166666666666669</v>
      </c>
      <c r="C10" s="11">
        <v>0.69444444444444453</v>
      </c>
      <c r="D10" s="11">
        <v>4.1666666666666664E-2</v>
      </c>
      <c r="E10" s="2">
        <f t="shared" ref="E10:E36" si="4">C10-B10-D10</f>
        <v>0.36111111111111116</v>
      </c>
      <c r="F10" s="12">
        <f t="shared" si="0"/>
        <v>0.32500000000000001</v>
      </c>
      <c r="G10" s="5">
        <f t="shared" si="2"/>
        <v>0.86666666666666758</v>
      </c>
      <c r="H10" s="3" t="str">
        <f t="shared" si="1"/>
        <v>+ 00:52</v>
      </c>
    </row>
    <row r="11" spans="1:8" x14ac:dyDescent="0.25">
      <c r="A11" s="27">
        <f t="shared" si="3"/>
        <v>41676</v>
      </c>
      <c r="B11" s="11">
        <v>0.29166666666666669</v>
      </c>
      <c r="C11" s="11">
        <v>0.69444444444444453</v>
      </c>
      <c r="D11" s="11">
        <v>4.1666666666666664E-2</v>
      </c>
      <c r="E11" s="2">
        <f t="shared" si="4"/>
        <v>0.36111111111111116</v>
      </c>
      <c r="F11" s="12">
        <f t="shared" si="0"/>
        <v>0.32500000000000001</v>
      </c>
      <c r="G11" s="5">
        <f t="shared" si="2"/>
        <v>0.86666666666666758</v>
      </c>
      <c r="H11" s="3" t="str">
        <f t="shared" si="1"/>
        <v>+ 00:52</v>
      </c>
    </row>
    <row r="12" spans="1:8" x14ac:dyDescent="0.25">
      <c r="A12" s="27">
        <f t="shared" si="3"/>
        <v>41677</v>
      </c>
      <c r="B12" s="11">
        <v>0.29166666666666669</v>
      </c>
      <c r="C12" s="11">
        <v>0.63194444444444442</v>
      </c>
      <c r="D12" s="11">
        <v>2.4305555555555556E-2</v>
      </c>
      <c r="E12" s="2">
        <f t="shared" si="4"/>
        <v>0.31597222222222215</v>
      </c>
      <c r="F12" s="12">
        <f t="shared" si="0"/>
        <v>0.32500000000000001</v>
      </c>
      <c r="G12" s="5">
        <f t="shared" si="2"/>
        <v>-0.21666666666666856</v>
      </c>
      <c r="H12" s="3" t="str">
        <f t="shared" si="1"/>
        <v>- 00:13</v>
      </c>
    </row>
    <row r="13" spans="1:8" x14ac:dyDescent="0.25">
      <c r="A13" s="27">
        <f t="shared" si="3"/>
        <v>41678</v>
      </c>
      <c r="B13" s="10"/>
      <c r="C13" s="10"/>
      <c r="D13" s="10"/>
      <c r="E13" s="2">
        <f t="shared" si="4"/>
        <v>0</v>
      </c>
      <c r="F13" s="12">
        <f t="shared" si="0"/>
        <v>0</v>
      </c>
      <c r="G13" s="5" t="str">
        <f t="shared" si="2"/>
        <v/>
      </c>
      <c r="H13" s="3" t="str">
        <f t="shared" si="1"/>
        <v/>
      </c>
    </row>
    <row r="14" spans="1:8" x14ac:dyDescent="0.25">
      <c r="A14" s="27">
        <f t="shared" si="3"/>
        <v>41679</v>
      </c>
      <c r="B14" s="11">
        <v>0.625</v>
      </c>
      <c r="C14" s="11">
        <v>0.78125</v>
      </c>
      <c r="D14" s="10"/>
      <c r="E14" s="2">
        <f t="shared" si="4"/>
        <v>0.15625</v>
      </c>
      <c r="F14" s="12">
        <f t="shared" si="0"/>
        <v>0.32500000000000001</v>
      </c>
      <c r="G14" s="5">
        <f t="shared" si="2"/>
        <v>-4.0500000000000007</v>
      </c>
      <c r="H14" s="3" t="str">
        <f t="shared" si="1"/>
        <v>- 04:03</v>
      </c>
    </row>
    <row r="15" spans="1:8" x14ac:dyDescent="0.25">
      <c r="A15" s="27">
        <f t="shared" si="3"/>
        <v>41680</v>
      </c>
      <c r="B15" s="11">
        <v>0.30208333333333331</v>
      </c>
      <c r="C15" s="11">
        <v>0.60069444444444442</v>
      </c>
      <c r="D15" s="11">
        <v>5.2083333333333336E-2</v>
      </c>
      <c r="E15" s="2">
        <f t="shared" si="4"/>
        <v>0.24652777777777776</v>
      </c>
      <c r="F15" s="12">
        <f t="shared" si="0"/>
        <v>0.32500000000000001</v>
      </c>
      <c r="G15" s="5">
        <f t="shared" si="2"/>
        <v>-1.883333333333334</v>
      </c>
      <c r="H15" s="3" t="str">
        <f t="shared" si="1"/>
        <v>- 01:53</v>
      </c>
    </row>
    <row r="16" spans="1:8" x14ac:dyDescent="0.25">
      <c r="A16" s="27">
        <f t="shared" si="3"/>
        <v>41681</v>
      </c>
      <c r="B16" s="11">
        <v>0.625</v>
      </c>
      <c r="C16" s="11">
        <v>0.75</v>
      </c>
      <c r="D16" s="10"/>
      <c r="E16" s="2">
        <f t="shared" si="4"/>
        <v>0.125</v>
      </c>
      <c r="F16" s="12">
        <f t="shared" si="0"/>
        <v>0.32500000000000001</v>
      </c>
      <c r="G16" s="5">
        <f t="shared" si="2"/>
        <v>-4.8000000000000007</v>
      </c>
      <c r="H16" s="3" t="str">
        <f t="shared" si="1"/>
        <v>- 04:48</v>
      </c>
    </row>
    <row r="17" spans="1:8" ht="15.75" thickBot="1" x14ac:dyDescent="0.3">
      <c r="A17" s="31">
        <f t="shared" si="3"/>
        <v>41682</v>
      </c>
      <c r="B17" s="19">
        <v>0.36458333333333331</v>
      </c>
      <c r="C17" s="20"/>
      <c r="D17" s="20"/>
      <c r="E17" s="21">
        <f t="shared" si="4"/>
        <v>-0.36458333333333331</v>
      </c>
      <c r="F17" s="22">
        <f t="shared" si="0"/>
        <v>0</v>
      </c>
      <c r="G17" s="23" t="str">
        <f t="shared" si="2"/>
        <v/>
      </c>
      <c r="H17" s="24" t="str">
        <f t="shared" si="1"/>
        <v>- 08:45</v>
      </c>
    </row>
    <row r="18" spans="1:8" ht="24" customHeight="1" x14ac:dyDescent="0.25">
      <c r="A18" s="27">
        <f t="shared" si="3"/>
        <v>41683</v>
      </c>
      <c r="B18" s="11">
        <v>0.5</v>
      </c>
      <c r="C18" s="11">
        <v>0.80208333333333337</v>
      </c>
      <c r="D18" s="10"/>
      <c r="E18" s="25">
        <f t="shared" si="4"/>
        <v>0.30208333333333337</v>
      </c>
      <c r="F18" s="12">
        <f t="shared" si="0"/>
        <v>0.32500000000000001</v>
      </c>
      <c r="G18" s="5">
        <f t="shared" si="2"/>
        <v>-0.54999999999999938</v>
      </c>
      <c r="H18" s="3" t="str">
        <f t="shared" si="1"/>
        <v>- 00:33</v>
      </c>
    </row>
    <row r="19" spans="1:8" x14ac:dyDescent="0.25">
      <c r="A19" s="27">
        <f t="shared" si="3"/>
        <v>41684</v>
      </c>
      <c r="B19" s="11">
        <v>0.33333333333333331</v>
      </c>
      <c r="C19" s="11">
        <v>0.74652777777777779</v>
      </c>
      <c r="D19" s="10"/>
      <c r="E19" s="25">
        <f t="shared" si="4"/>
        <v>0.41319444444444448</v>
      </c>
      <c r="F19" s="12">
        <f t="shared" si="0"/>
        <v>0.32500000000000001</v>
      </c>
      <c r="G19" s="5">
        <f t="shared" si="2"/>
        <v>2.1166666666666671</v>
      </c>
      <c r="H19" s="3" t="str">
        <f t="shared" si="1"/>
        <v>+ 02:07</v>
      </c>
    </row>
    <row r="20" spans="1:8" x14ac:dyDescent="0.25">
      <c r="A20" s="27">
        <f t="shared" si="3"/>
        <v>41685</v>
      </c>
      <c r="B20" s="11"/>
      <c r="C20" s="11"/>
      <c r="D20" s="10"/>
      <c r="E20" s="25">
        <f t="shared" si="4"/>
        <v>0</v>
      </c>
      <c r="F20" s="12">
        <f t="shared" si="0"/>
        <v>0</v>
      </c>
      <c r="G20" s="5" t="str">
        <f t="shared" si="2"/>
        <v/>
      </c>
      <c r="H20" s="3" t="str">
        <f t="shared" si="1"/>
        <v/>
      </c>
    </row>
    <row r="21" spans="1:8" ht="15.75" thickBot="1" x14ac:dyDescent="0.3">
      <c r="A21" s="31">
        <f t="shared" si="3"/>
        <v>41686</v>
      </c>
      <c r="B21" s="19">
        <v>0.375</v>
      </c>
      <c r="C21" s="20"/>
      <c r="D21" s="20"/>
      <c r="E21" s="26">
        <f t="shared" si="4"/>
        <v>-0.375</v>
      </c>
      <c r="F21" s="22">
        <f t="shared" si="0"/>
        <v>0</v>
      </c>
      <c r="G21" s="23" t="str">
        <f t="shared" si="2"/>
        <v/>
      </c>
      <c r="H21" s="24" t="str">
        <f t="shared" si="1"/>
        <v>- 09:00</v>
      </c>
    </row>
    <row r="22" spans="1:8" ht="24" customHeight="1" x14ac:dyDescent="0.25">
      <c r="A22" s="27">
        <f t="shared" si="3"/>
        <v>41687</v>
      </c>
      <c r="B22" s="10"/>
      <c r="C22" s="10"/>
      <c r="D22" s="10"/>
      <c r="E22" s="25">
        <f t="shared" si="4"/>
        <v>0</v>
      </c>
      <c r="F22" s="12">
        <f t="shared" si="0"/>
        <v>0</v>
      </c>
      <c r="G22" s="5" t="str">
        <f t="shared" si="2"/>
        <v/>
      </c>
      <c r="H22" s="3" t="str">
        <f t="shared" si="1"/>
        <v/>
      </c>
    </row>
    <row r="23" spans="1:8" x14ac:dyDescent="0.25">
      <c r="A23" s="27">
        <f t="shared" si="3"/>
        <v>41688</v>
      </c>
      <c r="B23" s="11">
        <v>0.375</v>
      </c>
      <c r="C23" s="10"/>
      <c r="D23" s="10"/>
      <c r="E23" s="25">
        <f t="shared" si="4"/>
        <v>-0.375</v>
      </c>
      <c r="F23" s="12">
        <f t="shared" si="0"/>
        <v>0</v>
      </c>
      <c r="G23" s="5" t="str">
        <f t="shared" si="2"/>
        <v/>
      </c>
      <c r="H23" s="3" t="str">
        <f t="shared" si="1"/>
        <v>- 09:00</v>
      </c>
    </row>
    <row r="24" spans="1:8" x14ac:dyDescent="0.25">
      <c r="A24" s="27">
        <f t="shared" si="3"/>
        <v>41689</v>
      </c>
      <c r="B24" s="11">
        <v>0.4375</v>
      </c>
      <c r="C24" s="11">
        <v>0.875</v>
      </c>
      <c r="D24" s="10"/>
      <c r="E24" s="25">
        <f t="shared" si="4"/>
        <v>0.4375</v>
      </c>
      <c r="F24" s="12">
        <f t="shared" si="0"/>
        <v>0.32500000000000001</v>
      </c>
      <c r="G24" s="5">
        <f t="shared" si="2"/>
        <v>2.6999999999999997</v>
      </c>
      <c r="H24" s="3" t="str">
        <f t="shared" si="1"/>
        <v>+ 02:42</v>
      </c>
    </row>
    <row r="25" spans="1:8" ht="15.75" thickBot="1" x14ac:dyDescent="0.3">
      <c r="A25" s="31">
        <f t="shared" si="3"/>
        <v>41690</v>
      </c>
      <c r="B25" s="19">
        <v>0.34722222222222227</v>
      </c>
      <c r="C25" s="19">
        <v>0.70833333333333337</v>
      </c>
      <c r="D25" s="20"/>
      <c r="E25" s="26">
        <f t="shared" si="4"/>
        <v>0.3611111111111111</v>
      </c>
      <c r="F25" s="22">
        <f t="shared" si="0"/>
        <v>0.32500000000000001</v>
      </c>
      <c r="G25" s="23">
        <f t="shared" si="2"/>
        <v>0.86666666666666625</v>
      </c>
      <c r="H25" s="24" t="str">
        <f t="shared" si="1"/>
        <v>+ 00:52</v>
      </c>
    </row>
    <row r="26" spans="1:8" ht="24" customHeight="1" x14ac:dyDescent="0.25">
      <c r="A26" s="27">
        <f t="shared" si="3"/>
        <v>41691</v>
      </c>
      <c r="B26" s="11">
        <v>0.375</v>
      </c>
      <c r="C26" s="11">
        <v>0.375</v>
      </c>
      <c r="D26" s="10"/>
      <c r="E26" s="25">
        <f t="shared" si="4"/>
        <v>0</v>
      </c>
      <c r="F26" s="12">
        <f t="shared" si="0"/>
        <v>0</v>
      </c>
      <c r="G26" s="5" t="str">
        <f t="shared" si="2"/>
        <v/>
      </c>
      <c r="H26" s="3" t="str">
        <f t="shared" si="1"/>
        <v>+ 00:00</v>
      </c>
    </row>
    <row r="27" spans="1:8" x14ac:dyDescent="0.25">
      <c r="A27" s="27">
        <f t="shared" si="3"/>
        <v>41692</v>
      </c>
      <c r="B27" s="11">
        <v>0.29166666666666669</v>
      </c>
      <c r="C27" s="11">
        <v>0.6875</v>
      </c>
      <c r="D27" s="10"/>
      <c r="E27" s="25">
        <f t="shared" si="4"/>
        <v>0.39583333333333331</v>
      </c>
      <c r="F27" s="12">
        <f t="shared" si="0"/>
        <v>0.32500000000000001</v>
      </c>
      <c r="G27" s="5">
        <f t="shared" si="2"/>
        <v>1.6999999999999993</v>
      </c>
      <c r="H27" s="3" t="str">
        <f t="shared" si="1"/>
        <v>+ 01:42</v>
      </c>
    </row>
    <row r="28" spans="1:8" x14ac:dyDescent="0.25">
      <c r="A28" s="27">
        <f t="shared" si="3"/>
        <v>41693</v>
      </c>
      <c r="B28" s="11">
        <v>0.34375</v>
      </c>
      <c r="C28" s="11"/>
      <c r="D28" s="10"/>
      <c r="E28" s="25" t="str">
        <f>IF(B28&lt;C28,C28-B28-D28,"")</f>
        <v/>
      </c>
      <c r="F28" s="12">
        <f t="shared" si="0"/>
        <v>0.32500000000000001</v>
      </c>
      <c r="G28" s="5" t="e">
        <f t="shared" si="2"/>
        <v>#VALUE!</v>
      </c>
      <c r="H28" s="3" t="e">
        <f t="shared" si="1"/>
        <v>#VALUE!</v>
      </c>
    </row>
    <row r="29" spans="1:8" ht="15.75" thickBot="1" x14ac:dyDescent="0.3">
      <c r="A29" s="31">
        <f t="shared" si="3"/>
        <v>41694</v>
      </c>
      <c r="B29" s="19">
        <v>0.3125</v>
      </c>
      <c r="C29" s="20"/>
      <c r="D29" s="20"/>
      <c r="E29" s="26" t="str">
        <f>IF(COUNT(B29:C29)&gt;1,C29-B29-D29,"")</f>
        <v/>
      </c>
      <c r="F29" s="22">
        <f t="shared" si="0"/>
        <v>0.32500000000000001</v>
      </c>
      <c r="G29" s="23" t="str">
        <f>IF(E29&lt;&gt;"",(E29-F29)*24,"")</f>
        <v/>
      </c>
      <c r="H29" s="24" t="str">
        <f>IF(G29="","",IF(E29-F29&lt;0,"- ","+ ")&amp;TEXT(ABS(E29-F29),"hh:mm"))</f>
        <v/>
      </c>
    </row>
    <row r="30" spans="1:8" ht="24" customHeight="1" x14ac:dyDescent="0.25">
      <c r="A30" s="27">
        <f t="shared" si="3"/>
        <v>41695</v>
      </c>
      <c r="B30" s="11"/>
      <c r="C30" s="11"/>
      <c r="D30" s="10"/>
      <c r="E30" s="2">
        <f t="shared" si="4"/>
        <v>0</v>
      </c>
      <c r="F30" s="12">
        <f t="shared" si="0"/>
        <v>0</v>
      </c>
      <c r="G30" s="5" t="str">
        <f t="shared" si="2"/>
        <v/>
      </c>
      <c r="H30" s="3" t="str">
        <f t="shared" si="1"/>
        <v/>
      </c>
    </row>
    <row r="31" spans="1:8" x14ac:dyDescent="0.25">
      <c r="A31" s="27">
        <f t="shared" si="3"/>
        <v>41696</v>
      </c>
      <c r="B31" s="11">
        <v>0.33333333333333331</v>
      </c>
      <c r="C31" s="10"/>
      <c r="D31" s="10"/>
      <c r="E31" s="25">
        <f t="shared" si="4"/>
        <v>-0.33333333333333331</v>
      </c>
      <c r="F31" s="12">
        <f t="shared" si="0"/>
        <v>0</v>
      </c>
      <c r="G31" s="5" t="str">
        <f t="shared" si="2"/>
        <v/>
      </c>
      <c r="H31" s="3" t="str">
        <f t="shared" si="1"/>
        <v>- 08:00</v>
      </c>
    </row>
    <row r="32" spans="1:8" x14ac:dyDescent="0.25">
      <c r="A32" s="27">
        <f t="shared" si="3"/>
        <v>41697</v>
      </c>
      <c r="B32" s="11">
        <v>0.41666666666666669</v>
      </c>
      <c r="C32" s="10"/>
      <c r="D32" s="10"/>
      <c r="E32" s="25">
        <f>IF(B28&lt;C28,C28-B28-D28,0)</f>
        <v>0</v>
      </c>
      <c r="F32" s="12">
        <f t="shared" si="0"/>
        <v>0</v>
      </c>
      <c r="G32" s="5" t="str">
        <f t="shared" si="2"/>
        <v/>
      </c>
      <c r="H32" s="3" t="str">
        <f t="shared" si="1"/>
        <v>+ 00:00</v>
      </c>
    </row>
    <row r="33" spans="1:8" x14ac:dyDescent="0.25">
      <c r="A33" s="27">
        <f t="shared" si="3"/>
        <v>41698</v>
      </c>
      <c r="B33" s="10"/>
      <c r="C33" s="10"/>
      <c r="D33" s="10"/>
      <c r="E33" s="25">
        <f>IF(COUNT(B33:C33)&gt;1,C33-B33-D33,0)</f>
        <v>0</v>
      </c>
      <c r="F33" s="12">
        <f t="shared" si="0"/>
        <v>0</v>
      </c>
      <c r="G33" s="5" t="str">
        <f t="shared" si="2"/>
        <v/>
      </c>
      <c r="H33" s="3" t="str">
        <f t="shared" si="1"/>
        <v/>
      </c>
    </row>
    <row r="34" spans="1:8" x14ac:dyDescent="0.25">
      <c r="A34" s="27" t="str">
        <f>IF(MONTH(A$33+1)=MONTH(A$33),A33+1,"")</f>
        <v/>
      </c>
      <c r="B34" s="10"/>
      <c r="C34" s="10"/>
      <c r="D34" s="10"/>
      <c r="E34" s="25">
        <f t="shared" si="4"/>
        <v>0</v>
      </c>
      <c r="F34" s="12">
        <f t="shared" si="0"/>
        <v>0</v>
      </c>
      <c r="G34" s="5" t="str">
        <f t="shared" si="2"/>
        <v/>
      </c>
      <c r="H34" s="3" t="str">
        <f t="shared" si="1"/>
        <v/>
      </c>
    </row>
    <row r="35" spans="1:8" x14ac:dyDescent="0.25">
      <c r="A35" s="27" t="str">
        <f>IF(MONTH(A$33+2)=MONTH(A$33),A34+1,"")</f>
        <v/>
      </c>
      <c r="B35" s="10"/>
      <c r="C35" s="10"/>
      <c r="D35" s="10"/>
      <c r="E35" s="25">
        <f t="shared" si="4"/>
        <v>0</v>
      </c>
      <c r="F35" s="12">
        <f t="shared" si="0"/>
        <v>0</v>
      </c>
      <c r="G35" s="5" t="str">
        <f t="shared" si="2"/>
        <v/>
      </c>
      <c r="H35" s="3" t="str">
        <f t="shared" si="1"/>
        <v/>
      </c>
    </row>
    <row r="36" spans="1:8" x14ac:dyDescent="0.25">
      <c r="A36" s="27" t="str">
        <f>IF(MONTH(A$33+3)=MONTH(A$33),A35+1,"")</f>
        <v/>
      </c>
      <c r="B36" s="10"/>
      <c r="C36" s="10"/>
      <c r="D36" s="10"/>
      <c r="E36" s="25">
        <f t="shared" si="4"/>
        <v>0</v>
      </c>
      <c r="F36" s="12">
        <f t="shared" si="0"/>
        <v>0</v>
      </c>
      <c r="G36" s="5" t="str">
        <f t="shared" si="2"/>
        <v/>
      </c>
      <c r="H36" s="3" t="str">
        <f t="shared" si="1"/>
        <v/>
      </c>
    </row>
    <row r="37" spans="1:8" ht="15.75" thickBot="1" x14ac:dyDescent="0.3">
      <c r="A37" s="32" t="s">
        <v>6</v>
      </c>
      <c r="B37" s="6"/>
      <c r="C37" s="6"/>
      <c r="D37" s="6"/>
      <c r="E37" s="7">
        <f>SUM(E6:E36)</f>
        <v>2.7118055555555558</v>
      </c>
      <c r="F37" s="18">
        <f>IF(SUM(F6:F36)=0,SollZeit,0)</f>
        <v>0</v>
      </c>
      <c r="G37" s="8" t="e">
        <f>IF(F37&gt;0,F37-SUM(G6:G36),SUM(G6:G36))</f>
        <v>#VALUE!</v>
      </c>
      <c r="H37" s="9" t="e">
        <f>IF(G37&lt;0,"- ","+ ")&amp;TEXT(ABS(G37)/24,"[hh]:mm")</f>
        <v>#VALUE!</v>
      </c>
    </row>
    <row r="38" spans="1:8" ht="15.75" thickTop="1" x14ac:dyDescent="0.25"/>
  </sheetData>
  <sheetProtection formatCells="0" formatColumns="0" formatRows="0" insertHyperlinks="0"/>
  <phoneticPr fontId="0" type="noConversion"/>
  <conditionalFormatting sqref="H6:H36">
    <cfRule type="expression" dxfId="2" priority="4" stopIfTrue="1">
      <formula>LEFT(H6,1)="-"</formula>
    </cfRule>
  </conditionalFormatting>
  <conditionalFormatting sqref="H37">
    <cfRule type="expression" dxfId="1" priority="3" stopIfTrue="1">
      <formula>LEFT(H37,1)="-"</formula>
    </cfRule>
  </conditionalFormatting>
  <conditionalFormatting sqref="E22:E25">
    <cfRule type="expression" dxfId="0" priority="1">
      <formula>$E22&lt;=0</formula>
    </cfRule>
  </conditionalFormatting>
  <pageMargins left="0.7" right="0.7" top="0.78740157499999996" bottom="0.78740157499999996" header="0.3" footer="0.3"/>
  <pageSetup paperSize="9" orientation="portrait" copies="0" r:id="rId1"/>
  <ignoredErrors>
    <ignoredError sqref="F6:F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DatenBereich</vt:lpstr>
      <vt:lpstr>SollZeit</vt:lpstr>
    </vt:vector>
  </TitlesOfParts>
  <Company>TU Wien - Studentenversion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 Mumme</dc:creator>
  <cp:lastModifiedBy>G.Mumme@PC-Hilfe-Nord.de</cp:lastModifiedBy>
  <dcterms:created xsi:type="dcterms:W3CDTF">2011-04-10T10:14:07Z</dcterms:created>
  <dcterms:modified xsi:type="dcterms:W3CDTF">2016-04-12T17:33:03Z</dcterms:modified>
</cp:coreProperties>
</file>